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zepris-my.sharepoint.com/personal/michalek_zepris_cz/Documents/Plocha/Králův Dvůr/ZL-VCP/Změnové listy/"/>
    </mc:Choice>
  </mc:AlternateContent>
  <xr:revisionPtr revIDLastSave="37" documentId="13_ncr:1_{9118AF77-17A1-4144-9C15-8A6CCE1E77A3}" xr6:coauthVersionLast="47" xr6:coauthVersionMax="47" xr10:uidLastSave="{83B26D59-AB55-432F-81C1-7DD06B8A868E}"/>
  <bookViews>
    <workbookView xWindow="-108" yWindow="-108" windowWidth="23256" windowHeight="12576" xr2:uid="{00000000-000D-0000-FFFF-FFFF00000000}"/>
  </bookViews>
  <sheets>
    <sheet name="Rekapitulace stavby" sheetId="1" r:id="rId1"/>
    <sheet name="101 - SO 101 Komunikace" sheetId="2" r:id="rId2"/>
    <sheet name="301 - SO 301 Vodovod" sheetId="3" r:id="rId3"/>
    <sheet name="302 - SO 302 Dešťová kana..." sheetId="4" r:id="rId4"/>
    <sheet name="303 - SO 303 Splašková Ka..." sheetId="5" r:id="rId5"/>
    <sheet name="401 - SO 401 Veřejné osvě..." sheetId="6" r:id="rId6"/>
    <sheet name="402 - SO 402 Rozvody NN" sheetId="7" r:id="rId7"/>
    <sheet name="501 - PS 001 ČSOV Strojně..." sheetId="8" r:id="rId8"/>
    <sheet name="502 - PS 002 ČSOV Elektro..." sheetId="9" r:id="rId9"/>
    <sheet name="901 - VON" sheetId="10" r:id="rId10"/>
  </sheets>
  <definedNames>
    <definedName name="_xlnm._FilterDatabase" localSheetId="1" hidden="1">'101 - SO 101 Komunikace'!$C$122:$J$464</definedName>
    <definedName name="_xlnm._FilterDatabase" localSheetId="2" hidden="1">'301 - SO 301 Vodovod'!$C$123:$J$326</definedName>
    <definedName name="_xlnm._FilterDatabase" localSheetId="3" hidden="1">'302 - SO 302 Dešťová kana...'!$C$122:$J$348</definedName>
    <definedName name="_xlnm._FilterDatabase" localSheetId="4" hidden="1">'303 - SO 303 Splašková Ka...'!$C$133:$J$659</definedName>
    <definedName name="_xlnm._FilterDatabase" localSheetId="5" hidden="1">'401 - SO 401 Veřejné osvě...'!$C$119:$J$168</definedName>
    <definedName name="_xlnm._FilterDatabase" localSheetId="6" hidden="1">'402 - SO 402 Rozvody NN'!$C$116:$J$136</definedName>
    <definedName name="_xlnm._FilterDatabase" localSheetId="7" hidden="1">'501 - PS 001 ČSOV Strojně...'!$C$117:$J$150</definedName>
    <definedName name="_xlnm._FilterDatabase" localSheetId="8" hidden="1">'502 - PS 002 ČSOV Elektro...'!$C$118:$J$198</definedName>
    <definedName name="_xlnm._FilterDatabase" localSheetId="9" hidden="1">'901 - VON'!$C$116:$J$126</definedName>
    <definedName name="_xlnm.Print_Titles" localSheetId="1">'101 - SO 101 Komunikace'!$122:$122</definedName>
    <definedName name="_xlnm.Print_Titles" localSheetId="2">'301 - SO 301 Vodovod'!$123:$123</definedName>
    <definedName name="_xlnm.Print_Titles" localSheetId="3">'302 - SO 302 Dešťová kana...'!$122:$122</definedName>
    <definedName name="_xlnm.Print_Titles" localSheetId="4">'303 - SO 303 Splašková Ka...'!$133:$133</definedName>
    <definedName name="_xlnm.Print_Titles" localSheetId="5">'401 - SO 401 Veřejné osvě...'!$119:$119</definedName>
    <definedName name="_xlnm.Print_Titles" localSheetId="6">'402 - SO 402 Rozvody NN'!$116:$116</definedName>
    <definedName name="_xlnm.Print_Titles" localSheetId="7">'501 - PS 001 ČSOV Strojně...'!$117:$117</definedName>
    <definedName name="_xlnm.Print_Titles" localSheetId="8">'502 - PS 002 ČSOV Elektro...'!$118:$118</definedName>
    <definedName name="_xlnm.Print_Titles" localSheetId="9">'901 - VON'!$116:$116</definedName>
    <definedName name="_xlnm.Print_Titles" localSheetId="0">'Rekapitulace stavby'!$92:$92</definedName>
    <definedName name="_xlnm.Print_Area" localSheetId="1">'101 - SO 101 Komunikace'!$C$4:$J$76,'101 - SO 101 Komunikace'!$C$82:$J$104,'101 - SO 101 Komunikace'!$C$110:$J$464</definedName>
    <definedName name="_xlnm.Print_Area" localSheetId="2">'301 - SO 301 Vodovod'!$C$4:$J$76,'301 - SO 301 Vodovod'!$C$82:$J$105,'301 - SO 301 Vodovod'!$C$111:$J$326</definedName>
    <definedName name="_xlnm.Print_Area" localSheetId="3">'302 - SO 302 Dešťová kana...'!$C$4:$J$76,'302 - SO 302 Dešťová kana...'!$C$82:$J$104,'302 - SO 302 Dešťová kana...'!$C$110:$J$348</definedName>
    <definedName name="_xlnm.Print_Area" localSheetId="4">'303 - SO 303 Splašková Ka...'!$C$4:$J$76,'303 - SO 303 Splašková Ka...'!$C$82:$J$115,'303 - SO 303 Splašková Ka...'!$C$121:$J$659</definedName>
    <definedName name="_xlnm.Print_Area" localSheetId="5">'401 - SO 401 Veřejné osvě...'!$C$4:$J$76,'401 - SO 401 Veřejné osvě...'!$C$82:$J$101,'401 - SO 401 Veřejné osvě...'!$C$107:$J$168</definedName>
    <definedName name="_xlnm.Print_Area" localSheetId="6">'402 - SO 402 Rozvody NN'!$C$4:$J$76,'402 - SO 402 Rozvody NN'!$C$82:$J$98,'402 - SO 402 Rozvody NN'!$C$104:$J$136</definedName>
    <definedName name="_xlnm.Print_Area" localSheetId="7">'501 - PS 001 ČSOV Strojně...'!$C$4:$J$76,'501 - PS 001 ČSOV Strojně...'!$C$82:$J$99,'501 - PS 001 ČSOV Strojně...'!$C$105:$J$150</definedName>
    <definedName name="_xlnm.Print_Area" localSheetId="8">'502 - PS 002 ČSOV Elektro...'!$C$4:$J$76,'502 - PS 002 ČSOV Elektro...'!$C$82:$J$100,'502 - PS 002 ČSOV Elektro...'!$C$106:$J$198</definedName>
    <definedName name="_xlnm.Print_Area" localSheetId="9">'901 - VON'!$C$4:$J$76,'901 - VON'!$C$82:$J$98,'901 - VON'!$C$104:$J$126</definedName>
    <definedName name="_xlnm.Print_Area" localSheetId="0">'Rekapitulace stavby'!$D$4:$AO$76,'Rekapitulace stavby'!$C$82:$AQ$103</definedName>
  </definedNames>
  <calcPr calcId="191029"/>
</workbook>
</file>

<file path=xl/calcChain.xml><?xml version="1.0" encoding="utf-8"?>
<calcChain xmlns="http://schemas.openxmlformats.org/spreadsheetml/2006/main">
  <c r="N490" i="5" l="1"/>
  <c r="N233" i="3"/>
  <c r="N234" i="3"/>
  <c r="N235" i="3"/>
  <c r="N362" i="2"/>
  <c r="N359" i="2"/>
  <c r="O490" i="5" l="1"/>
  <c r="O610" i="5"/>
  <c r="O612" i="5"/>
  <c r="O661" i="5"/>
  <c r="O234" i="3"/>
  <c r="O235" i="3"/>
  <c r="O359" i="2"/>
  <c r="O360" i="2"/>
  <c r="O361" i="2"/>
  <c r="O362" i="2"/>
  <c r="J359" i="2" l="1"/>
  <c r="P359" i="2" s="1"/>
  <c r="N361" i="2"/>
  <c r="N360" i="2"/>
  <c r="J360" i="2"/>
  <c r="J361" i="2"/>
  <c r="J362" i="2"/>
  <c r="P362" i="2" s="1"/>
  <c r="J661" i="5"/>
  <c r="P661" i="5" s="1"/>
  <c r="J612" i="5"/>
  <c r="P612" i="5" s="1"/>
  <c r="J610" i="5"/>
  <c r="P610" i="5" s="1"/>
  <c r="J660" i="5" l="1"/>
  <c r="P361" i="2"/>
  <c r="P360" i="2"/>
  <c r="J490" i="5"/>
  <c r="P490" i="5" s="1"/>
  <c r="N249" i="4"/>
  <c r="N126" i="4"/>
  <c r="N350" i="4" s="1"/>
  <c r="O126" i="4"/>
  <c r="N129" i="4"/>
  <c r="O129" i="4"/>
  <c r="N130" i="4"/>
  <c r="O130" i="4"/>
  <c r="N133" i="4"/>
  <c r="O133" i="4"/>
  <c r="N139" i="4"/>
  <c r="O139" i="4"/>
  <c r="O142" i="4"/>
  <c r="O146" i="4"/>
  <c r="O147" i="4"/>
  <c r="O148" i="4"/>
  <c r="N156" i="4"/>
  <c r="O156" i="4"/>
  <c r="N159" i="4"/>
  <c r="O159" i="4"/>
  <c r="N162" i="4"/>
  <c r="O162" i="4"/>
  <c r="O165" i="4"/>
  <c r="O172" i="4"/>
  <c r="O179" i="4"/>
  <c r="O184" i="4"/>
  <c r="O190" i="4"/>
  <c r="N193" i="4"/>
  <c r="O193" i="4"/>
  <c r="N196" i="4"/>
  <c r="O196" i="4"/>
  <c r="N199" i="4"/>
  <c r="O199" i="4"/>
  <c r="N202" i="4"/>
  <c r="O202" i="4"/>
  <c r="N205" i="4"/>
  <c r="O205" i="4"/>
  <c r="N208" i="4"/>
  <c r="O208" i="4"/>
  <c r="N212" i="4"/>
  <c r="O212" i="4"/>
  <c r="N215" i="4"/>
  <c r="O215" i="4"/>
  <c r="N218" i="4"/>
  <c r="O218" i="4"/>
  <c r="N222" i="4"/>
  <c r="O222" i="4"/>
  <c r="N226" i="4"/>
  <c r="O226" i="4"/>
  <c r="N231" i="4"/>
  <c r="O231" i="4"/>
  <c r="N237" i="4"/>
  <c r="O237" i="4"/>
  <c r="N244" i="4"/>
  <c r="O244" i="4"/>
  <c r="O249" i="4"/>
  <c r="N258" i="4"/>
  <c r="O258" i="4"/>
  <c r="N261" i="4"/>
  <c r="O261" i="4"/>
  <c r="N262" i="4"/>
  <c r="O262" i="4"/>
  <c r="N263" i="4"/>
  <c r="O263" i="4"/>
  <c r="N264" i="4"/>
  <c r="O264" i="4"/>
  <c r="N267" i="4"/>
  <c r="O267" i="4"/>
  <c r="N268" i="4"/>
  <c r="O268" i="4"/>
  <c r="N272" i="4"/>
  <c r="O272" i="4"/>
  <c r="N276" i="4"/>
  <c r="O276" i="4"/>
  <c r="N282" i="4"/>
  <c r="O282" i="4"/>
  <c r="N286" i="4"/>
  <c r="O286" i="4"/>
  <c r="N289" i="4"/>
  <c r="O289" i="4"/>
  <c r="N292" i="4"/>
  <c r="O292" i="4"/>
  <c r="N293" i="4"/>
  <c r="O293" i="4"/>
  <c r="N296" i="4"/>
  <c r="O296" i="4"/>
  <c r="N297" i="4"/>
  <c r="O297" i="4"/>
  <c r="N300" i="4"/>
  <c r="O300" i="4"/>
  <c r="N301" i="4"/>
  <c r="O301" i="4"/>
  <c r="N302" i="4"/>
  <c r="O302" i="4"/>
  <c r="N303" i="4"/>
  <c r="O303" i="4"/>
  <c r="N304" i="4"/>
  <c r="O304" i="4"/>
  <c r="N307" i="4"/>
  <c r="O307" i="4"/>
  <c r="N308" i="4"/>
  <c r="O308" i="4"/>
  <c r="N309" i="4"/>
  <c r="O309" i="4"/>
  <c r="N310" i="4"/>
  <c r="O310" i="4"/>
  <c r="N313" i="4"/>
  <c r="O313" i="4"/>
  <c r="N314" i="4"/>
  <c r="O314" i="4"/>
  <c r="N317" i="4"/>
  <c r="O317" i="4"/>
  <c r="N318" i="4"/>
  <c r="O318" i="4"/>
  <c r="N319" i="4"/>
  <c r="O319" i="4"/>
  <c r="N320" i="4"/>
  <c r="O320" i="4"/>
  <c r="N323" i="4"/>
  <c r="O323" i="4"/>
  <c r="N324" i="4"/>
  <c r="O324" i="4"/>
  <c r="N327" i="4"/>
  <c r="O327" i="4"/>
  <c r="N328" i="4"/>
  <c r="O328" i="4"/>
  <c r="N331" i="4"/>
  <c r="O331" i="4"/>
  <c r="N332" i="4"/>
  <c r="O332" i="4"/>
  <c r="N333" i="4"/>
  <c r="O333" i="4"/>
  <c r="N336" i="4"/>
  <c r="O336" i="4"/>
  <c r="N337" i="4"/>
  <c r="O337" i="4"/>
  <c r="N340" i="4"/>
  <c r="O340" i="4"/>
  <c r="N341" i="4"/>
  <c r="O341" i="4"/>
  <c r="N342" i="4"/>
  <c r="O342" i="4"/>
  <c r="N347" i="4"/>
  <c r="O347" i="4"/>
  <c r="N348" i="4"/>
  <c r="O348" i="4"/>
  <c r="J234" i="3" l="1"/>
  <c r="P234" i="3" s="1"/>
  <c r="J235" i="3"/>
  <c r="P235" i="3" s="1"/>
  <c r="Q412" i="2" l="1"/>
  <c r="Q320" i="2"/>
  <c r="N248" i="5"/>
  <c r="N268" i="5"/>
  <c r="N280" i="5"/>
  <c r="N286" i="5"/>
  <c r="N297" i="5"/>
  <c r="N302" i="5"/>
  <c r="N409" i="5"/>
  <c r="N634" i="5"/>
  <c r="N326" i="3"/>
  <c r="N325" i="3"/>
  <c r="N191" i="3"/>
  <c r="N185" i="3"/>
  <c r="N175" i="3"/>
  <c r="N169" i="3"/>
  <c r="N166" i="3"/>
  <c r="N157" i="3"/>
  <c r="N154" i="3"/>
  <c r="N140" i="3"/>
  <c r="N249" i="3" l="1"/>
  <c r="L466" i="2"/>
  <c r="AT95" i="1" s="1"/>
  <c r="N129" i="2"/>
  <c r="O129" i="2"/>
  <c r="N132" i="2"/>
  <c r="O132" i="2"/>
  <c r="N135" i="2"/>
  <c r="O135" i="2"/>
  <c r="N138" i="2"/>
  <c r="O138" i="2"/>
  <c r="N141" i="2"/>
  <c r="O141" i="2"/>
  <c r="N144" i="2"/>
  <c r="O144" i="2"/>
  <c r="N147" i="2"/>
  <c r="O147" i="2"/>
  <c r="N150" i="2"/>
  <c r="O150" i="2"/>
  <c r="N153" i="2"/>
  <c r="O153" i="2"/>
  <c r="N156" i="2"/>
  <c r="O156" i="2"/>
  <c r="N159" i="2"/>
  <c r="O159" i="2"/>
  <c r="N162" i="2"/>
  <c r="O162" i="2"/>
  <c r="N166" i="2"/>
  <c r="O166" i="2"/>
  <c r="N169" i="2"/>
  <c r="O169" i="2"/>
  <c r="N172" i="2"/>
  <c r="O172" i="2"/>
  <c r="N181" i="2"/>
  <c r="O181" i="2"/>
  <c r="N184" i="2"/>
  <c r="O184" i="2"/>
  <c r="N187" i="2"/>
  <c r="O187" i="2"/>
  <c r="N190" i="2"/>
  <c r="O190" i="2"/>
  <c r="N193" i="2"/>
  <c r="O193" i="2"/>
  <c r="N196" i="2"/>
  <c r="O196" i="2"/>
  <c r="N199" i="2"/>
  <c r="O199" i="2"/>
  <c r="N202" i="2"/>
  <c r="O202" i="2"/>
  <c r="N205" i="2"/>
  <c r="O205" i="2"/>
  <c r="N208" i="2"/>
  <c r="O208" i="2"/>
  <c r="N211" i="2"/>
  <c r="O211" i="2"/>
  <c r="N215" i="2"/>
  <c r="O215" i="2"/>
  <c r="N218" i="2"/>
  <c r="O218" i="2"/>
  <c r="N221" i="2"/>
  <c r="O221" i="2"/>
  <c r="N224" i="2"/>
  <c r="O224" i="2"/>
  <c r="N228" i="2"/>
  <c r="O228" i="2"/>
  <c r="N231" i="2"/>
  <c r="O231" i="2"/>
  <c r="N234" i="2"/>
  <c r="O234" i="2"/>
  <c r="N238" i="2"/>
  <c r="O238" i="2"/>
  <c r="N243" i="2"/>
  <c r="O243" i="2"/>
  <c r="N247" i="2"/>
  <c r="O247" i="2"/>
  <c r="N251" i="2"/>
  <c r="O251" i="2"/>
  <c r="N257" i="2"/>
  <c r="O257" i="2"/>
  <c r="N261" i="2"/>
  <c r="O261" i="2"/>
  <c r="N265" i="2"/>
  <c r="O265" i="2"/>
  <c r="N268" i="2"/>
  <c r="O268" i="2"/>
  <c r="N274" i="2"/>
  <c r="O274" i="2"/>
  <c r="N278" i="2"/>
  <c r="O278" i="2"/>
  <c r="N284" i="2"/>
  <c r="O284" i="2"/>
  <c r="N290" i="2"/>
  <c r="O290" i="2"/>
  <c r="N296" i="2"/>
  <c r="O296" i="2"/>
  <c r="N302" i="2"/>
  <c r="O302" i="2"/>
  <c r="N306" i="2"/>
  <c r="O306" i="2"/>
  <c r="N310" i="2"/>
  <c r="O310" i="2"/>
  <c r="N316" i="2"/>
  <c r="O316" i="2"/>
  <c r="N320" i="2"/>
  <c r="O320" i="2"/>
  <c r="N324" i="2"/>
  <c r="O324" i="2"/>
  <c r="N327" i="2"/>
  <c r="O327" i="2"/>
  <c r="N332" i="2"/>
  <c r="O332" i="2"/>
  <c r="N337" i="2"/>
  <c r="O337" i="2"/>
  <c r="N340" i="2"/>
  <c r="O340" i="2"/>
  <c r="N343" i="2"/>
  <c r="O343" i="2"/>
  <c r="N346" i="2"/>
  <c r="O346" i="2"/>
  <c r="N349" i="2"/>
  <c r="O349" i="2"/>
  <c r="N352" i="2"/>
  <c r="O352" i="2"/>
  <c r="N355" i="2"/>
  <c r="N356" i="2"/>
  <c r="N357" i="2"/>
  <c r="N358" i="2"/>
  <c r="O358" i="2"/>
  <c r="N363" i="2"/>
  <c r="O363" i="2"/>
  <c r="N366" i="2"/>
  <c r="N369" i="2"/>
  <c r="O369" i="2"/>
  <c r="N373" i="2"/>
  <c r="N374" i="2"/>
  <c r="N375" i="2"/>
  <c r="O375" i="2"/>
  <c r="N376" i="2"/>
  <c r="O376" i="2"/>
  <c r="N379" i="2"/>
  <c r="O379" i="2"/>
  <c r="N383" i="2"/>
  <c r="O383" i="2"/>
  <c r="N386" i="2"/>
  <c r="O386" i="2"/>
  <c r="N390" i="2"/>
  <c r="O390" i="2"/>
  <c r="N396" i="2"/>
  <c r="O396" i="2"/>
  <c r="N406" i="2"/>
  <c r="O406" i="2"/>
  <c r="N409" i="2"/>
  <c r="O409" i="2"/>
  <c r="N412" i="2"/>
  <c r="O412" i="2"/>
  <c r="N417" i="2"/>
  <c r="O417" i="2"/>
  <c r="N421" i="2"/>
  <c r="O421" i="2"/>
  <c r="N424" i="2"/>
  <c r="O424" i="2"/>
  <c r="N427" i="2"/>
  <c r="O427" i="2"/>
  <c r="N431" i="2"/>
  <c r="O431" i="2"/>
  <c r="N434" i="2"/>
  <c r="O434" i="2"/>
  <c r="N438" i="2"/>
  <c r="O438" i="2"/>
  <c r="N441" i="2"/>
  <c r="O441" i="2"/>
  <c r="N445" i="2"/>
  <c r="O445" i="2"/>
  <c r="N447" i="2"/>
  <c r="O447" i="2"/>
  <c r="N451" i="2"/>
  <c r="O451" i="2"/>
  <c r="N453" i="2"/>
  <c r="O453" i="2"/>
  <c r="N456" i="2"/>
  <c r="O456" i="2"/>
  <c r="N459" i="2"/>
  <c r="O459" i="2"/>
  <c r="N464" i="2"/>
  <c r="O464" i="2"/>
  <c r="N126" i="2"/>
  <c r="O126" i="2"/>
  <c r="L200" i="9"/>
  <c r="AT102" i="1" s="1"/>
  <c r="N122" i="9"/>
  <c r="O122" i="9"/>
  <c r="N123" i="9"/>
  <c r="O123" i="9"/>
  <c r="N124" i="9"/>
  <c r="O124" i="9"/>
  <c r="N125" i="9"/>
  <c r="O125" i="9"/>
  <c r="N126" i="9"/>
  <c r="O126" i="9"/>
  <c r="N127" i="9"/>
  <c r="O127" i="9"/>
  <c r="N128" i="9"/>
  <c r="O128" i="9"/>
  <c r="N129" i="9"/>
  <c r="O129" i="9"/>
  <c r="N130" i="9"/>
  <c r="O130" i="9"/>
  <c r="N131" i="9"/>
  <c r="O131" i="9"/>
  <c r="N132" i="9"/>
  <c r="O132" i="9"/>
  <c r="N133" i="9"/>
  <c r="O133" i="9"/>
  <c r="N134" i="9"/>
  <c r="O134" i="9"/>
  <c r="N135" i="9"/>
  <c r="O135" i="9"/>
  <c r="N136" i="9"/>
  <c r="O136" i="9"/>
  <c r="N137" i="9"/>
  <c r="O137" i="9"/>
  <c r="N138" i="9"/>
  <c r="O138" i="9"/>
  <c r="N139" i="9"/>
  <c r="O139" i="9"/>
  <c r="N140" i="9"/>
  <c r="O140" i="9"/>
  <c r="N141" i="9"/>
  <c r="O141" i="9"/>
  <c r="N142" i="9"/>
  <c r="O142" i="9"/>
  <c r="N143" i="9"/>
  <c r="O143" i="9"/>
  <c r="N144" i="9"/>
  <c r="O144" i="9"/>
  <c r="N145" i="9"/>
  <c r="O145" i="9"/>
  <c r="N146" i="9"/>
  <c r="O146" i="9"/>
  <c r="N147" i="9"/>
  <c r="O147" i="9"/>
  <c r="N148" i="9"/>
  <c r="O148" i="9"/>
  <c r="N149" i="9"/>
  <c r="O149" i="9"/>
  <c r="N150" i="9"/>
  <c r="O150" i="9"/>
  <c r="N151" i="9"/>
  <c r="O151" i="9"/>
  <c r="N152" i="9"/>
  <c r="O152" i="9"/>
  <c r="N153" i="9"/>
  <c r="O153" i="9"/>
  <c r="N154" i="9"/>
  <c r="O154" i="9"/>
  <c r="N155" i="9"/>
  <c r="O155" i="9"/>
  <c r="N156" i="9"/>
  <c r="O156" i="9"/>
  <c r="N157" i="9"/>
  <c r="O157" i="9"/>
  <c r="N158" i="9"/>
  <c r="O158" i="9"/>
  <c r="N159" i="9"/>
  <c r="O159" i="9"/>
  <c r="N160" i="9"/>
  <c r="O160" i="9"/>
  <c r="N161" i="9"/>
  <c r="O161" i="9"/>
  <c r="N162" i="9"/>
  <c r="O162" i="9"/>
  <c r="N164" i="9"/>
  <c r="O164" i="9"/>
  <c r="N165" i="9"/>
  <c r="O165" i="9"/>
  <c r="N166" i="9"/>
  <c r="O166" i="9"/>
  <c r="N167" i="9"/>
  <c r="O167" i="9"/>
  <c r="N168" i="9"/>
  <c r="O168" i="9"/>
  <c r="N169" i="9"/>
  <c r="O169" i="9"/>
  <c r="N170" i="9"/>
  <c r="O170" i="9"/>
  <c r="N171" i="9"/>
  <c r="O171" i="9"/>
  <c r="N172" i="9"/>
  <c r="O172" i="9"/>
  <c r="N173" i="9"/>
  <c r="O173" i="9"/>
  <c r="N175" i="9"/>
  <c r="O175" i="9"/>
  <c r="N176" i="9"/>
  <c r="O176" i="9"/>
  <c r="N177" i="9"/>
  <c r="O177" i="9"/>
  <c r="N178" i="9"/>
  <c r="O178" i="9"/>
  <c r="N179" i="9"/>
  <c r="O179" i="9"/>
  <c r="N180" i="9"/>
  <c r="O180" i="9"/>
  <c r="N181" i="9"/>
  <c r="O181" i="9"/>
  <c r="N182" i="9"/>
  <c r="O182" i="9"/>
  <c r="N183" i="9"/>
  <c r="O183" i="9"/>
  <c r="N184" i="9"/>
  <c r="O184" i="9"/>
  <c r="N185" i="9"/>
  <c r="O185" i="9"/>
  <c r="N186" i="9"/>
  <c r="O186" i="9"/>
  <c r="N187" i="9"/>
  <c r="O187" i="9"/>
  <c r="N188" i="9"/>
  <c r="O188" i="9"/>
  <c r="N189" i="9"/>
  <c r="O189" i="9"/>
  <c r="N190" i="9"/>
  <c r="O190" i="9"/>
  <c r="N191" i="9"/>
  <c r="O191" i="9"/>
  <c r="N192" i="9"/>
  <c r="O192" i="9"/>
  <c r="N193" i="9"/>
  <c r="O193" i="9"/>
  <c r="N194" i="9"/>
  <c r="O194" i="9"/>
  <c r="N195" i="9"/>
  <c r="O195" i="9"/>
  <c r="N196" i="9"/>
  <c r="O196" i="9"/>
  <c r="N197" i="9"/>
  <c r="O197" i="9"/>
  <c r="N198" i="9"/>
  <c r="O198" i="9"/>
  <c r="N121" i="9"/>
  <c r="O121" i="9"/>
  <c r="L152" i="8"/>
  <c r="AT101" i="1" s="1"/>
  <c r="N124" i="8"/>
  <c r="O124" i="8"/>
  <c r="N127" i="8"/>
  <c r="O127" i="8"/>
  <c r="N130" i="8"/>
  <c r="O130" i="8"/>
  <c r="N133" i="8"/>
  <c r="O133" i="8"/>
  <c r="N136" i="8"/>
  <c r="O136" i="8"/>
  <c r="N139" i="8"/>
  <c r="O139" i="8"/>
  <c r="N142" i="8"/>
  <c r="O142" i="8"/>
  <c r="N145" i="8"/>
  <c r="O145" i="8"/>
  <c r="N148" i="8"/>
  <c r="O148" i="8"/>
  <c r="N121" i="8"/>
  <c r="O121" i="8"/>
  <c r="L170" i="6"/>
  <c r="AT99" i="1" s="1"/>
  <c r="AT100" i="1"/>
  <c r="N120" i="7"/>
  <c r="O120" i="7"/>
  <c r="N121" i="7"/>
  <c r="O121" i="7"/>
  <c r="N122" i="7"/>
  <c r="O122" i="7"/>
  <c r="N123" i="7"/>
  <c r="O123" i="7"/>
  <c r="N124" i="7"/>
  <c r="O124" i="7"/>
  <c r="N125" i="7"/>
  <c r="O125" i="7"/>
  <c r="N126" i="7"/>
  <c r="O126" i="7"/>
  <c r="N127" i="7"/>
  <c r="O127" i="7"/>
  <c r="N128" i="7"/>
  <c r="O128" i="7"/>
  <c r="N129" i="7"/>
  <c r="O129" i="7"/>
  <c r="N130" i="7"/>
  <c r="O130" i="7"/>
  <c r="N131" i="7"/>
  <c r="O131" i="7"/>
  <c r="N132" i="7"/>
  <c r="O132" i="7"/>
  <c r="N133" i="7"/>
  <c r="O133" i="7"/>
  <c r="N134" i="7"/>
  <c r="O134" i="7"/>
  <c r="N135" i="7"/>
  <c r="O135" i="7"/>
  <c r="N136" i="7"/>
  <c r="O136" i="7"/>
  <c r="N119" i="7"/>
  <c r="O119" i="7"/>
  <c r="O148" i="6"/>
  <c r="N123" i="6"/>
  <c r="O123" i="6"/>
  <c r="N124" i="6"/>
  <c r="O124" i="6"/>
  <c r="N125" i="6"/>
  <c r="O125" i="6"/>
  <c r="N126" i="6"/>
  <c r="O126" i="6"/>
  <c r="N127" i="6"/>
  <c r="O127" i="6"/>
  <c r="N128" i="6"/>
  <c r="O128" i="6"/>
  <c r="N129" i="6"/>
  <c r="O129" i="6"/>
  <c r="N130" i="6"/>
  <c r="O130" i="6"/>
  <c r="N131" i="6"/>
  <c r="O131" i="6"/>
  <c r="N132" i="6"/>
  <c r="O132" i="6"/>
  <c r="N133" i="6"/>
  <c r="O133" i="6"/>
  <c r="N134" i="6"/>
  <c r="O134" i="6"/>
  <c r="N135" i="6"/>
  <c r="O135" i="6"/>
  <c r="N136" i="6"/>
  <c r="O136" i="6"/>
  <c r="N137" i="6"/>
  <c r="O137" i="6"/>
  <c r="N138" i="6"/>
  <c r="O138" i="6"/>
  <c r="N139" i="6"/>
  <c r="O139" i="6"/>
  <c r="N140" i="6"/>
  <c r="O140" i="6"/>
  <c r="N141" i="6"/>
  <c r="O141" i="6"/>
  <c r="N143" i="6"/>
  <c r="O143" i="6"/>
  <c r="N144" i="6"/>
  <c r="O144" i="6"/>
  <c r="N145" i="6"/>
  <c r="O145" i="6"/>
  <c r="N146" i="6"/>
  <c r="O146" i="6"/>
  <c r="N147" i="6"/>
  <c r="O147" i="6"/>
  <c r="N148" i="6"/>
  <c r="N149" i="6"/>
  <c r="O149" i="6"/>
  <c r="N150" i="6"/>
  <c r="O150" i="6"/>
  <c r="N151" i="6"/>
  <c r="O151" i="6"/>
  <c r="N152" i="6"/>
  <c r="O152" i="6"/>
  <c r="N153" i="6"/>
  <c r="O153" i="6"/>
  <c r="N154" i="6"/>
  <c r="O154" i="6"/>
  <c r="N155" i="6"/>
  <c r="O155" i="6"/>
  <c r="N156" i="6"/>
  <c r="O156" i="6"/>
  <c r="N157" i="6"/>
  <c r="O157" i="6"/>
  <c r="N159" i="6"/>
  <c r="O159" i="6"/>
  <c r="N160" i="6"/>
  <c r="O160" i="6"/>
  <c r="N161" i="6"/>
  <c r="O161" i="6"/>
  <c r="N162" i="6"/>
  <c r="O162" i="6"/>
  <c r="N164" i="6"/>
  <c r="O164" i="6"/>
  <c r="N165" i="6"/>
  <c r="O165" i="6"/>
  <c r="N166" i="6"/>
  <c r="O166" i="6"/>
  <c r="N167" i="6"/>
  <c r="O167" i="6"/>
  <c r="N168" i="6"/>
  <c r="O168" i="6"/>
  <c r="N122" i="6"/>
  <c r="O122" i="6"/>
  <c r="O248" i="5"/>
  <c r="N150" i="5"/>
  <c r="N274" i="5"/>
  <c r="R120" i="10"/>
  <c r="R121" i="10"/>
  <c r="R122" i="10"/>
  <c r="R123" i="10"/>
  <c r="R124" i="10"/>
  <c r="R125" i="10"/>
  <c r="R126" i="10"/>
  <c r="R119" i="10"/>
  <c r="N130" i="3"/>
  <c r="N139" i="3"/>
  <c r="O163" i="3"/>
  <c r="N192" i="5"/>
  <c r="O297" i="5"/>
  <c r="N303" i="3"/>
  <c r="N306" i="3"/>
  <c r="N315" i="3"/>
  <c r="N317" i="3"/>
  <c r="N320" i="3"/>
  <c r="N297" i="3"/>
  <c r="O136" i="3"/>
  <c r="O147" i="3"/>
  <c r="N148" i="3"/>
  <c r="O127" i="3"/>
  <c r="L128" i="10"/>
  <c r="AT103" i="1" s="1"/>
  <c r="N120" i="10"/>
  <c r="S120" i="10" s="1"/>
  <c r="O120" i="10"/>
  <c r="N121" i="10"/>
  <c r="O121" i="10"/>
  <c r="N122" i="10"/>
  <c r="O122" i="10"/>
  <c r="N123" i="10"/>
  <c r="S123" i="10" s="1"/>
  <c r="O123" i="10"/>
  <c r="N124" i="10"/>
  <c r="O124" i="10"/>
  <c r="N125" i="10"/>
  <c r="S125" i="10" s="1"/>
  <c r="O125" i="10"/>
  <c r="N126" i="10"/>
  <c r="S126" i="10" s="1"/>
  <c r="O126" i="10"/>
  <c r="N119" i="10"/>
  <c r="S119" i="10" s="1"/>
  <c r="O119" i="10"/>
  <c r="L664" i="5"/>
  <c r="AT98" i="1" s="1"/>
  <c r="N140" i="5"/>
  <c r="O140" i="5"/>
  <c r="N143" i="5"/>
  <c r="O143" i="5"/>
  <c r="N146" i="5"/>
  <c r="O146" i="5"/>
  <c r="N149" i="5"/>
  <c r="O149" i="5"/>
  <c r="O150" i="5"/>
  <c r="N153" i="5"/>
  <c r="O153" i="5"/>
  <c r="N156" i="5"/>
  <c r="O156" i="5"/>
  <c r="N159" i="5"/>
  <c r="O159" i="5"/>
  <c r="N163" i="5"/>
  <c r="O163" i="5"/>
  <c r="N173" i="5"/>
  <c r="O173" i="5"/>
  <c r="N179" i="5"/>
  <c r="O179" i="5"/>
  <c r="N185" i="5"/>
  <c r="O185" i="5"/>
  <c r="N188" i="5"/>
  <c r="O188" i="5"/>
  <c r="N191" i="5"/>
  <c r="O191" i="5"/>
  <c r="O192" i="5"/>
  <c r="N195" i="5"/>
  <c r="O195" i="5"/>
  <c r="N200" i="5"/>
  <c r="O200" i="5"/>
  <c r="N204" i="5"/>
  <c r="O204" i="5"/>
  <c r="N205" i="5"/>
  <c r="O205" i="5"/>
  <c r="O206" i="5"/>
  <c r="N207" i="5"/>
  <c r="N211" i="5"/>
  <c r="N215" i="5"/>
  <c r="N220" i="5"/>
  <c r="N225" i="5"/>
  <c r="N228" i="5"/>
  <c r="N239" i="5"/>
  <c r="N244" i="5"/>
  <c r="O244" i="5"/>
  <c r="N255" i="5"/>
  <c r="O255" i="5"/>
  <c r="N263" i="5"/>
  <c r="O263" i="5"/>
  <c r="O274" i="5"/>
  <c r="N277" i="5"/>
  <c r="O277" i="5"/>
  <c r="O280" i="5"/>
  <c r="N306" i="5"/>
  <c r="O306" i="5"/>
  <c r="N309" i="5"/>
  <c r="N313" i="5"/>
  <c r="N317" i="5"/>
  <c r="O317" i="5"/>
  <c r="N320" i="5"/>
  <c r="O320" i="5"/>
  <c r="N323" i="5"/>
  <c r="O323" i="5"/>
  <c r="N326" i="5"/>
  <c r="O326" i="5"/>
  <c r="N329" i="5"/>
  <c r="O329" i="5"/>
  <c r="N332" i="5"/>
  <c r="O332" i="5"/>
  <c r="N333" i="5"/>
  <c r="O333" i="5"/>
  <c r="N337" i="5"/>
  <c r="O337" i="5"/>
  <c r="N341" i="5"/>
  <c r="O341" i="5"/>
  <c r="N342" i="5"/>
  <c r="O342" i="5"/>
  <c r="N343" i="5"/>
  <c r="O343" i="5"/>
  <c r="N346" i="5"/>
  <c r="O346" i="5"/>
  <c r="N347" i="5"/>
  <c r="O347" i="5"/>
  <c r="N351" i="5"/>
  <c r="O351" i="5"/>
  <c r="N352" i="5"/>
  <c r="O352" i="5"/>
  <c r="N356" i="5"/>
  <c r="O356" i="5"/>
  <c r="N362" i="5"/>
  <c r="N365" i="5"/>
  <c r="N368" i="5"/>
  <c r="N371" i="5"/>
  <c r="N374" i="5"/>
  <c r="N377" i="5"/>
  <c r="O377" i="5"/>
  <c r="N380" i="5"/>
  <c r="N383" i="5"/>
  <c r="O383" i="5"/>
  <c r="N386" i="5"/>
  <c r="N389" i="5"/>
  <c r="N390" i="5"/>
  <c r="N392" i="5"/>
  <c r="O392" i="5"/>
  <c r="N395" i="5"/>
  <c r="O395" i="5"/>
  <c r="N398" i="5"/>
  <c r="O398" i="5"/>
  <c r="N401" i="5"/>
  <c r="O401" i="5"/>
  <c r="N404" i="5"/>
  <c r="N407" i="5"/>
  <c r="O407" i="5"/>
  <c r="O409" i="5"/>
  <c r="N416" i="5"/>
  <c r="O416" i="5"/>
  <c r="N422" i="5"/>
  <c r="O422" i="5"/>
  <c r="N423" i="5"/>
  <c r="O423" i="5"/>
  <c r="N424" i="5"/>
  <c r="O424" i="5"/>
  <c r="N425" i="5"/>
  <c r="O425" i="5"/>
  <c r="N426" i="5"/>
  <c r="O426" i="5"/>
  <c r="N431" i="5"/>
  <c r="O431" i="5"/>
  <c r="N432" i="5"/>
  <c r="O432" i="5"/>
  <c r="N436" i="5"/>
  <c r="O436" i="5"/>
  <c r="N440" i="5"/>
  <c r="O440" i="5"/>
  <c r="N444" i="5"/>
  <c r="O444" i="5"/>
  <c r="N447" i="5"/>
  <c r="O447" i="5"/>
  <c r="N452" i="5"/>
  <c r="O452" i="5"/>
  <c r="N453" i="5"/>
  <c r="O453" i="5"/>
  <c r="N458" i="5"/>
  <c r="O458" i="5"/>
  <c r="N462" i="5"/>
  <c r="O462" i="5"/>
  <c r="N466" i="5"/>
  <c r="O466" i="5"/>
  <c r="N470" i="5"/>
  <c r="O470" i="5"/>
  <c r="N474" i="5"/>
  <c r="O474" i="5"/>
  <c r="N478" i="5"/>
  <c r="O478" i="5"/>
  <c r="N482" i="5"/>
  <c r="O482" i="5"/>
  <c r="N487" i="5"/>
  <c r="O487" i="5"/>
  <c r="N491" i="5"/>
  <c r="N492" i="5"/>
  <c r="O492" i="5"/>
  <c r="N495" i="5"/>
  <c r="O495" i="5"/>
  <c r="N496" i="5"/>
  <c r="O496" i="5"/>
  <c r="N500" i="5"/>
  <c r="O500" i="5"/>
  <c r="N501" i="5"/>
  <c r="O501" i="5"/>
  <c r="N507" i="5"/>
  <c r="O507" i="5"/>
  <c r="N508" i="5"/>
  <c r="N511" i="5"/>
  <c r="N512" i="5"/>
  <c r="N513" i="5"/>
  <c r="O513" i="5"/>
  <c r="N516" i="5"/>
  <c r="O516" i="5"/>
  <c r="N517" i="5"/>
  <c r="O517" i="5"/>
  <c r="N518" i="5"/>
  <c r="O518" i="5"/>
  <c r="N521" i="5"/>
  <c r="O521" i="5"/>
  <c r="N522" i="5"/>
  <c r="O522" i="5"/>
  <c r="N523" i="5"/>
  <c r="N527" i="5"/>
  <c r="N528" i="5"/>
  <c r="O528" i="5"/>
  <c r="N532" i="5"/>
  <c r="O532" i="5"/>
  <c r="N533" i="5"/>
  <c r="O533" i="5"/>
  <c r="N536" i="5"/>
  <c r="O536" i="5"/>
  <c r="N537" i="5"/>
  <c r="O537" i="5"/>
  <c r="N543" i="5"/>
  <c r="O543" i="5"/>
  <c r="N544" i="5"/>
  <c r="O544" i="5"/>
  <c r="N545" i="5"/>
  <c r="O545" i="5"/>
  <c r="N546" i="5"/>
  <c r="O546" i="5"/>
  <c r="N547" i="5"/>
  <c r="O547" i="5"/>
  <c r="N548" i="5"/>
  <c r="O548" i="5"/>
  <c r="N549" i="5"/>
  <c r="O549" i="5"/>
  <c r="N550" i="5"/>
  <c r="O550" i="5"/>
  <c r="N551" i="5"/>
  <c r="O551" i="5"/>
  <c r="N552" i="5"/>
  <c r="O552" i="5"/>
  <c r="N553" i="5"/>
  <c r="O553" i="5"/>
  <c r="N554" i="5"/>
  <c r="O554" i="5"/>
  <c r="N555" i="5"/>
  <c r="O555" i="5"/>
  <c r="N561" i="5"/>
  <c r="O561" i="5"/>
  <c r="N562" i="5"/>
  <c r="O562" i="5"/>
  <c r="N563" i="5"/>
  <c r="O563" i="5"/>
  <c r="N564" i="5"/>
  <c r="O564" i="5"/>
  <c r="N565" i="5"/>
  <c r="O565" i="5"/>
  <c r="N571" i="5"/>
  <c r="O571" i="5"/>
  <c r="N572" i="5"/>
  <c r="O572" i="5"/>
  <c r="N573" i="5"/>
  <c r="O573" i="5"/>
  <c r="N577" i="5"/>
  <c r="O577" i="5"/>
  <c r="N578" i="5"/>
  <c r="O578" i="5"/>
  <c r="N584" i="5"/>
  <c r="O584" i="5"/>
  <c r="N585" i="5"/>
  <c r="N588" i="5"/>
  <c r="O588" i="5"/>
  <c r="N591" i="5"/>
  <c r="O591" i="5"/>
  <c r="N594" i="5"/>
  <c r="O594" i="5"/>
  <c r="N597" i="5"/>
  <c r="O597" i="5"/>
  <c r="N601" i="5"/>
  <c r="O601" i="5"/>
  <c r="N605" i="5"/>
  <c r="O605" i="5"/>
  <c r="N615" i="5"/>
  <c r="O615" i="5"/>
  <c r="N619" i="5"/>
  <c r="O619" i="5"/>
  <c r="N621" i="5"/>
  <c r="O621" i="5"/>
  <c r="N624" i="5"/>
  <c r="O624" i="5"/>
  <c r="N626" i="5"/>
  <c r="O626" i="5"/>
  <c r="N629" i="5"/>
  <c r="O629" i="5"/>
  <c r="O634" i="5"/>
  <c r="N635" i="5"/>
  <c r="O635" i="5"/>
  <c r="N638" i="5"/>
  <c r="O638" i="5"/>
  <c r="N643" i="5"/>
  <c r="O643" i="5"/>
  <c r="N644" i="5"/>
  <c r="O644" i="5"/>
  <c r="N645" i="5"/>
  <c r="N646" i="5"/>
  <c r="O646" i="5"/>
  <c r="N648" i="5"/>
  <c r="O648" i="5"/>
  <c r="N649" i="5"/>
  <c r="O649" i="5"/>
  <c r="N650" i="5"/>
  <c r="O650" i="5"/>
  <c r="N652" i="5"/>
  <c r="O652" i="5"/>
  <c r="N653" i="5"/>
  <c r="O653" i="5"/>
  <c r="N654" i="5"/>
  <c r="O654" i="5"/>
  <c r="N655" i="5"/>
  <c r="O655" i="5"/>
  <c r="N656" i="5"/>
  <c r="O656" i="5"/>
  <c r="N657" i="5"/>
  <c r="O657" i="5"/>
  <c r="N659" i="5"/>
  <c r="O659" i="5"/>
  <c r="N137" i="5"/>
  <c r="O137" i="5"/>
  <c r="AT97" i="1"/>
  <c r="L328" i="3"/>
  <c r="AT96" i="1" s="1"/>
  <c r="N133" i="3"/>
  <c r="O133" i="3"/>
  <c r="O140" i="3"/>
  <c r="N144" i="3"/>
  <c r="O144" i="3"/>
  <c r="O154" i="3"/>
  <c r="O157" i="3"/>
  <c r="O169" i="3"/>
  <c r="O175" i="3"/>
  <c r="N181" i="3"/>
  <c r="O181" i="3"/>
  <c r="N189" i="3"/>
  <c r="O189" i="3"/>
  <c r="O191" i="3"/>
  <c r="N195" i="3"/>
  <c r="O195" i="3"/>
  <c r="N199" i="3"/>
  <c r="O199" i="3"/>
  <c r="N203" i="3"/>
  <c r="O203" i="3"/>
  <c r="N205" i="3"/>
  <c r="O205" i="3"/>
  <c r="N209" i="3"/>
  <c r="O209" i="3"/>
  <c r="N213" i="3"/>
  <c r="O213" i="3"/>
  <c r="N217" i="3"/>
  <c r="O217" i="3"/>
  <c r="N221" i="3"/>
  <c r="O221" i="3"/>
  <c r="N225" i="3"/>
  <c r="O225" i="3"/>
  <c r="N230" i="3"/>
  <c r="O230" i="3"/>
  <c r="O233" i="3"/>
  <c r="N236" i="3"/>
  <c r="O236" i="3"/>
  <c r="N237" i="3"/>
  <c r="N238" i="3"/>
  <c r="O238" i="3"/>
  <c r="N241" i="3"/>
  <c r="O241" i="3"/>
  <c r="N242" i="3"/>
  <c r="O242" i="3"/>
  <c r="N245" i="3"/>
  <c r="O245" i="3"/>
  <c r="N246" i="3"/>
  <c r="O246" i="3"/>
  <c r="O249" i="3"/>
  <c r="N252" i="3"/>
  <c r="O252" i="3"/>
  <c r="N253" i="3"/>
  <c r="N256" i="3"/>
  <c r="N257" i="3"/>
  <c r="N258" i="3"/>
  <c r="O258" i="3"/>
  <c r="N261" i="3"/>
  <c r="O261" i="3"/>
  <c r="N262" i="3"/>
  <c r="O262" i="3"/>
  <c r="N263" i="3"/>
  <c r="O263" i="3"/>
  <c r="N266" i="3"/>
  <c r="O266" i="3"/>
  <c r="N267" i="3"/>
  <c r="O267" i="3"/>
  <c r="N270" i="3"/>
  <c r="O270" i="3"/>
  <c r="N271" i="3"/>
  <c r="O271" i="3"/>
  <c r="N272" i="3"/>
  <c r="O272" i="3"/>
  <c r="N275" i="3"/>
  <c r="O275" i="3"/>
  <c r="N276" i="3"/>
  <c r="O276" i="3"/>
  <c r="N277" i="3"/>
  <c r="O277" i="3"/>
  <c r="N278" i="3"/>
  <c r="O278" i="3"/>
  <c r="N279" i="3"/>
  <c r="O279" i="3"/>
  <c r="N282" i="3"/>
  <c r="O282" i="3"/>
  <c r="N283" i="3"/>
  <c r="O283" i="3"/>
  <c r="N284" i="3"/>
  <c r="O284" i="3"/>
  <c r="N287" i="3"/>
  <c r="O287" i="3"/>
  <c r="N288" i="3"/>
  <c r="O288" i="3"/>
  <c r="N289" i="3"/>
  <c r="N292" i="3"/>
  <c r="O292" i="3"/>
  <c r="N293" i="3"/>
  <c r="O293" i="3"/>
  <c r="N300" i="3"/>
  <c r="O300" i="3"/>
  <c r="O303" i="3"/>
  <c r="N310" i="3"/>
  <c r="O310" i="3"/>
  <c r="N312" i="3"/>
  <c r="O312" i="3"/>
  <c r="O315" i="3"/>
  <c r="O325" i="3"/>
  <c r="O326" i="3"/>
  <c r="N127" i="3"/>
  <c r="N200" i="9" l="1"/>
  <c r="AU102" i="1" s="1"/>
  <c r="N152" i="8"/>
  <c r="AU101" i="1" s="1"/>
  <c r="AT94" i="1"/>
  <c r="N466" i="2"/>
  <c r="AU95" i="1" s="1"/>
  <c r="N170" i="6"/>
  <c r="AU99" i="1" s="1"/>
  <c r="N138" i="7"/>
  <c r="AU100" i="1" s="1"/>
  <c r="O651" i="5"/>
  <c r="N651" i="5"/>
  <c r="N166" i="5"/>
  <c r="N234" i="5"/>
  <c r="N206" i="5"/>
  <c r="O286" i="5"/>
  <c r="O166" i="5"/>
  <c r="S121" i="10"/>
  <c r="S124" i="10"/>
  <c r="S122" i="10"/>
  <c r="O130" i="3"/>
  <c r="N128" i="10"/>
  <c r="AU103" i="1" s="1"/>
  <c r="O268" i="5"/>
  <c r="O302" i="5"/>
  <c r="O320" i="3"/>
  <c r="O317" i="3"/>
  <c r="O306" i="3"/>
  <c r="O297" i="3"/>
  <c r="O185" i="3"/>
  <c r="O166" i="3"/>
  <c r="O148" i="3"/>
  <c r="O139" i="3"/>
  <c r="N163" i="3"/>
  <c r="N147" i="3"/>
  <c r="N136" i="3"/>
  <c r="J164" i="6"/>
  <c r="P164" i="6" s="1"/>
  <c r="J165" i="6"/>
  <c r="P165" i="6" s="1"/>
  <c r="J166" i="6"/>
  <c r="P166" i="6" s="1"/>
  <c r="J167" i="6"/>
  <c r="P167" i="6" s="1"/>
  <c r="J168" i="6"/>
  <c r="P168" i="6" s="1"/>
  <c r="AU97" i="1" l="1"/>
  <c r="N664" i="5"/>
  <c r="AU98" i="1" s="1"/>
  <c r="N328" i="3"/>
  <c r="AU96" i="1" s="1"/>
  <c r="J37" i="10"/>
  <c r="J36" i="10"/>
  <c r="J35" i="10"/>
  <c r="AZ126" i="10"/>
  <c r="AY126" i="10"/>
  <c r="AX126" i="10"/>
  <c r="AW126" i="10"/>
  <c r="AZ125" i="10"/>
  <c r="AY125" i="10"/>
  <c r="AX125" i="10"/>
  <c r="AW125" i="10"/>
  <c r="AZ124" i="10"/>
  <c r="AY124" i="10"/>
  <c r="AX124" i="10"/>
  <c r="AW124" i="10"/>
  <c r="AZ123" i="10"/>
  <c r="AY123" i="10"/>
  <c r="AX123" i="10"/>
  <c r="AW123" i="10"/>
  <c r="AZ122" i="10"/>
  <c r="AY122" i="10"/>
  <c r="AX122" i="10"/>
  <c r="AW122" i="10"/>
  <c r="AZ121" i="10"/>
  <c r="AY121" i="10"/>
  <c r="AX121" i="10"/>
  <c r="AW121" i="10"/>
  <c r="AZ120" i="10"/>
  <c r="AY120" i="10"/>
  <c r="AX120" i="10"/>
  <c r="AW120" i="10"/>
  <c r="AZ119" i="10"/>
  <c r="AY119" i="10"/>
  <c r="AX119" i="10"/>
  <c r="AW119" i="10"/>
  <c r="F111" i="10"/>
  <c r="E109" i="10"/>
  <c r="F89" i="10"/>
  <c r="E87" i="10"/>
  <c r="J24" i="10"/>
  <c r="E24" i="10"/>
  <c r="J92" i="10" s="1"/>
  <c r="J23" i="10"/>
  <c r="J21" i="10"/>
  <c r="E21" i="10"/>
  <c r="J113" i="10" s="1"/>
  <c r="J20" i="10"/>
  <c r="J18" i="10"/>
  <c r="E18" i="10"/>
  <c r="F92" i="10" s="1"/>
  <c r="J17" i="10"/>
  <c r="J15" i="10"/>
  <c r="E15" i="10"/>
  <c r="F113" i="10" s="1"/>
  <c r="J14" i="10"/>
  <c r="J12" i="10"/>
  <c r="E7" i="10"/>
  <c r="E107" i="10" s="1"/>
  <c r="J37" i="9"/>
  <c r="J36" i="9"/>
  <c r="J35" i="9"/>
  <c r="AZ198" i="9"/>
  <c r="AY198" i="9"/>
  <c r="AX198" i="9"/>
  <c r="AW198" i="9"/>
  <c r="AZ197" i="9"/>
  <c r="AY197" i="9"/>
  <c r="AX197" i="9"/>
  <c r="AW197" i="9"/>
  <c r="AZ196" i="9"/>
  <c r="AY196" i="9"/>
  <c r="AX196" i="9"/>
  <c r="AW196" i="9"/>
  <c r="AZ195" i="9"/>
  <c r="AY195" i="9"/>
  <c r="AX195" i="9"/>
  <c r="AW195" i="9"/>
  <c r="AZ194" i="9"/>
  <c r="AY194" i="9"/>
  <c r="AX194" i="9"/>
  <c r="AW194" i="9"/>
  <c r="AZ193" i="9"/>
  <c r="AY193" i="9"/>
  <c r="AX193" i="9"/>
  <c r="AW193" i="9"/>
  <c r="AZ192" i="9"/>
  <c r="AY192" i="9"/>
  <c r="AX192" i="9"/>
  <c r="AW192" i="9"/>
  <c r="AZ191" i="9"/>
  <c r="AY191" i="9"/>
  <c r="AX191" i="9"/>
  <c r="AW191" i="9"/>
  <c r="AZ190" i="9"/>
  <c r="AY190" i="9"/>
  <c r="AX190" i="9"/>
  <c r="AW190" i="9"/>
  <c r="AZ189" i="9"/>
  <c r="AY189" i="9"/>
  <c r="AX189" i="9"/>
  <c r="AW189" i="9"/>
  <c r="AZ188" i="9"/>
  <c r="AY188" i="9"/>
  <c r="AX188" i="9"/>
  <c r="AW188" i="9"/>
  <c r="AZ187" i="9"/>
  <c r="AY187" i="9"/>
  <c r="AX187" i="9"/>
  <c r="AW187" i="9"/>
  <c r="AZ186" i="9"/>
  <c r="AY186" i="9"/>
  <c r="AX186" i="9"/>
  <c r="AW186" i="9"/>
  <c r="AZ185" i="9"/>
  <c r="AY185" i="9"/>
  <c r="AX185" i="9"/>
  <c r="AW185" i="9"/>
  <c r="AZ184" i="9"/>
  <c r="AY184" i="9"/>
  <c r="AX184" i="9"/>
  <c r="AW184" i="9"/>
  <c r="AZ183" i="9"/>
  <c r="AY183" i="9"/>
  <c r="AX183" i="9"/>
  <c r="AW183" i="9"/>
  <c r="AZ182" i="9"/>
  <c r="AY182" i="9"/>
  <c r="AX182" i="9"/>
  <c r="AW182" i="9"/>
  <c r="AZ181" i="9"/>
  <c r="AY181" i="9"/>
  <c r="AX181" i="9"/>
  <c r="AW181" i="9"/>
  <c r="AZ180" i="9"/>
  <c r="AY180" i="9"/>
  <c r="AX180" i="9"/>
  <c r="AW180" i="9"/>
  <c r="AZ179" i="9"/>
  <c r="AY179" i="9"/>
  <c r="AX179" i="9"/>
  <c r="AW179" i="9"/>
  <c r="AZ178" i="9"/>
  <c r="AY178" i="9"/>
  <c r="AX178" i="9"/>
  <c r="AW178" i="9"/>
  <c r="AZ177" i="9"/>
  <c r="AY177" i="9"/>
  <c r="AX177" i="9"/>
  <c r="AW177" i="9"/>
  <c r="AZ176" i="9"/>
  <c r="AY176" i="9"/>
  <c r="AX176" i="9"/>
  <c r="AW176" i="9"/>
  <c r="AZ175" i="9"/>
  <c r="AY175" i="9"/>
  <c r="AX175" i="9"/>
  <c r="AW175" i="9"/>
  <c r="AZ173" i="9"/>
  <c r="AY173" i="9"/>
  <c r="AX173" i="9"/>
  <c r="AW173" i="9"/>
  <c r="AZ172" i="9"/>
  <c r="AY172" i="9"/>
  <c r="AX172" i="9"/>
  <c r="AW172" i="9"/>
  <c r="AZ171" i="9"/>
  <c r="AY171" i="9"/>
  <c r="AX171" i="9"/>
  <c r="AW171" i="9"/>
  <c r="AZ170" i="9"/>
  <c r="AY170" i="9"/>
  <c r="AX170" i="9"/>
  <c r="AW170" i="9"/>
  <c r="AZ169" i="9"/>
  <c r="AY169" i="9"/>
  <c r="AX169" i="9"/>
  <c r="AW169" i="9"/>
  <c r="AZ168" i="9"/>
  <c r="AY168" i="9"/>
  <c r="AX168" i="9"/>
  <c r="AW168" i="9"/>
  <c r="AZ167" i="9"/>
  <c r="AY167" i="9"/>
  <c r="AX167" i="9"/>
  <c r="AW167" i="9"/>
  <c r="AZ166" i="9"/>
  <c r="AY166" i="9"/>
  <c r="AX166" i="9"/>
  <c r="AW166" i="9"/>
  <c r="AZ165" i="9"/>
  <c r="AY165" i="9"/>
  <c r="AX165" i="9"/>
  <c r="AW165" i="9"/>
  <c r="AZ164" i="9"/>
  <c r="AY164" i="9"/>
  <c r="AX164" i="9"/>
  <c r="AW164" i="9"/>
  <c r="AZ162" i="9"/>
  <c r="AY162" i="9"/>
  <c r="AX162" i="9"/>
  <c r="AW162" i="9"/>
  <c r="AZ161" i="9"/>
  <c r="AY161" i="9"/>
  <c r="AX161" i="9"/>
  <c r="AW161" i="9"/>
  <c r="AZ160" i="9"/>
  <c r="AY160" i="9"/>
  <c r="AX160" i="9"/>
  <c r="AW160" i="9"/>
  <c r="AZ159" i="9"/>
  <c r="AY159" i="9"/>
  <c r="AX159" i="9"/>
  <c r="AW159" i="9"/>
  <c r="AZ158" i="9"/>
  <c r="AY158" i="9"/>
  <c r="AX158" i="9"/>
  <c r="AW158" i="9"/>
  <c r="AZ157" i="9"/>
  <c r="AY157" i="9"/>
  <c r="AX157" i="9"/>
  <c r="AW157" i="9"/>
  <c r="AZ156" i="9"/>
  <c r="AY156" i="9"/>
  <c r="AX156" i="9"/>
  <c r="AW156" i="9"/>
  <c r="AZ155" i="9"/>
  <c r="AY155" i="9"/>
  <c r="AX155" i="9"/>
  <c r="AW155" i="9"/>
  <c r="AZ154" i="9"/>
  <c r="AY154" i="9"/>
  <c r="AX154" i="9"/>
  <c r="AW154" i="9"/>
  <c r="AZ153" i="9"/>
  <c r="AY153" i="9"/>
  <c r="AX153" i="9"/>
  <c r="AW153" i="9"/>
  <c r="AZ152" i="9"/>
  <c r="AY152" i="9"/>
  <c r="AX152" i="9"/>
  <c r="AW152" i="9"/>
  <c r="AZ151" i="9"/>
  <c r="AY151" i="9"/>
  <c r="AX151" i="9"/>
  <c r="AW151" i="9"/>
  <c r="AZ150" i="9"/>
  <c r="AY150" i="9"/>
  <c r="AX150" i="9"/>
  <c r="AW150" i="9"/>
  <c r="AZ149" i="9"/>
  <c r="AY149" i="9"/>
  <c r="AX149" i="9"/>
  <c r="AW149" i="9"/>
  <c r="AZ148" i="9"/>
  <c r="AY148" i="9"/>
  <c r="AX148" i="9"/>
  <c r="AW148" i="9"/>
  <c r="AZ147" i="9"/>
  <c r="AY147" i="9"/>
  <c r="AX147" i="9"/>
  <c r="AW147" i="9"/>
  <c r="AZ146" i="9"/>
  <c r="AY146" i="9"/>
  <c r="AX146" i="9"/>
  <c r="AW146" i="9"/>
  <c r="AZ145" i="9"/>
  <c r="AY145" i="9"/>
  <c r="AX145" i="9"/>
  <c r="AW145" i="9"/>
  <c r="AZ144" i="9"/>
  <c r="AY144" i="9"/>
  <c r="AX144" i="9"/>
  <c r="AW144" i="9"/>
  <c r="AZ143" i="9"/>
  <c r="AY143" i="9"/>
  <c r="AX143" i="9"/>
  <c r="AW143" i="9"/>
  <c r="AZ142" i="9"/>
  <c r="AY142" i="9"/>
  <c r="AX142" i="9"/>
  <c r="AW142" i="9"/>
  <c r="AZ141" i="9"/>
  <c r="AY141" i="9"/>
  <c r="AX141" i="9"/>
  <c r="AW141" i="9"/>
  <c r="AZ140" i="9"/>
  <c r="AY140" i="9"/>
  <c r="AX140" i="9"/>
  <c r="AW140" i="9"/>
  <c r="AZ139" i="9"/>
  <c r="AY139" i="9"/>
  <c r="AX139" i="9"/>
  <c r="AW139" i="9"/>
  <c r="AZ138" i="9"/>
  <c r="AY138" i="9"/>
  <c r="AX138" i="9"/>
  <c r="AW138" i="9"/>
  <c r="AZ137" i="9"/>
  <c r="AY137" i="9"/>
  <c r="AX137" i="9"/>
  <c r="AW137" i="9"/>
  <c r="AZ136" i="9"/>
  <c r="AY136" i="9"/>
  <c r="AX136" i="9"/>
  <c r="AW136" i="9"/>
  <c r="AZ135" i="9"/>
  <c r="AY135" i="9"/>
  <c r="AX135" i="9"/>
  <c r="AW135" i="9"/>
  <c r="AZ134" i="9"/>
  <c r="AY134" i="9"/>
  <c r="AX134" i="9"/>
  <c r="AW134" i="9"/>
  <c r="AZ133" i="9"/>
  <c r="AY133" i="9"/>
  <c r="AX133" i="9"/>
  <c r="AW133" i="9"/>
  <c r="AZ132" i="9"/>
  <c r="AY132" i="9"/>
  <c r="AX132" i="9"/>
  <c r="AW132" i="9"/>
  <c r="AZ131" i="9"/>
  <c r="AY131" i="9"/>
  <c r="AX131" i="9"/>
  <c r="AW131" i="9"/>
  <c r="AZ130" i="9"/>
  <c r="AY130" i="9"/>
  <c r="AX130" i="9"/>
  <c r="AW130" i="9"/>
  <c r="AZ129" i="9"/>
  <c r="AY129" i="9"/>
  <c r="AX129" i="9"/>
  <c r="AW129" i="9"/>
  <c r="AZ128" i="9"/>
  <c r="AY128" i="9"/>
  <c r="AX128" i="9"/>
  <c r="AW128" i="9"/>
  <c r="AZ127" i="9"/>
  <c r="AY127" i="9"/>
  <c r="AX127" i="9"/>
  <c r="AW127" i="9"/>
  <c r="AZ126" i="9"/>
  <c r="AY126" i="9"/>
  <c r="AX126" i="9"/>
  <c r="AW126" i="9"/>
  <c r="AZ125" i="9"/>
  <c r="AY125" i="9"/>
  <c r="AX125" i="9"/>
  <c r="AW125" i="9"/>
  <c r="AZ124" i="9"/>
  <c r="AY124" i="9"/>
  <c r="AX124" i="9"/>
  <c r="AW124" i="9"/>
  <c r="AZ123" i="9"/>
  <c r="AY123" i="9"/>
  <c r="AX123" i="9"/>
  <c r="AW123" i="9"/>
  <c r="AZ122" i="9"/>
  <c r="AY122" i="9"/>
  <c r="AX122" i="9"/>
  <c r="AW122" i="9"/>
  <c r="AZ121" i="9"/>
  <c r="AY121" i="9"/>
  <c r="AX121" i="9"/>
  <c r="AW121" i="9"/>
  <c r="F113" i="9"/>
  <c r="E111" i="9"/>
  <c r="F89" i="9"/>
  <c r="E87" i="9"/>
  <c r="J24" i="9"/>
  <c r="E24" i="9"/>
  <c r="J116" i="9" s="1"/>
  <c r="J23" i="9"/>
  <c r="J21" i="9"/>
  <c r="E21" i="9"/>
  <c r="J115" i="9" s="1"/>
  <c r="J20" i="9"/>
  <c r="J18" i="9"/>
  <c r="E18" i="9"/>
  <c r="F116" i="9" s="1"/>
  <c r="J17" i="9"/>
  <c r="J15" i="9"/>
  <c r="E15" i="9"/>
  <c r="F115" i="9" s="1"/>
  <c r="J14" i="9"/>
  <c r="J12" i="9"/>
  <c r="E7" i="9"/>
  <c r="E109" i="9" s="1"/>
  <c r="J37" i="8"/>
  <c r="J36" i="8"/>
  <c r="J35" i="8"/>
  <c r="AZ148" i="8"/>
  <c r="AY148" i="8"/>
  <c r="AX148" i="8"/>
  <c r="AW148" i="8"/>
  <c r="AZ145" i="8"/>
  <c r="AY145" i="8"/>
  <c r="AX145" i="8"/>
  <c r="AW145" i="8"/>
  <c r="AZ142" i="8"/>
  <c r="AY142" i="8"/>
  <c r="AX142" i="8"/>
  <c r="AW142" i="8"/>
  <c r="AZ139" i="8"/>
  <c r="AY139" i="8"/>
  <c r="AX139" i="8"/>
  <c r="AW139" i="8"/>
  <c r="AZ136" i="8"/>
  <c r="AY136" i="8"/>
  <c r="AX136" i="8"/>
  <c r="AW136" i="8"/>
  <c r="AZ133" i="8"/>
  <c r="AY133" i="8"/>
  <c r="AX133" i="8"/>
  <c r="AW133" i="8"/>
  <c r="AZ130" i="8"/>
  <c r="AY130" i="8"/>
  <c r="AX130" i="8"/>
  <c r="AW130" i="8"/>
  <c r="AZ127" i="8"/>
  <c r="AY127" i="8"/>
  <c r="AX127" i="8"/>
  <c r="AW127" i="8"/>
  <c r="AZ124" i="8"/>
  <c r="AY124" i="8"/>
  <c r="AX124" i="8"/>
  <c r="AW124" i="8"/>
  <c r="AZ121" i="8"/>
  <c r="AY121" i="8"/>
  <c r="AX121" i="8"/>
  <c r="AW121" i="8"/>
  <c r="F112" i="8"/>
  <c r="E110" i="8"/>
  <c r="F89" i="8"/>
  <c r="E87" i="8"/>
  <c r="J24" i="8"/>
  <c r="E24" i="8"/>
  <c r="J115" i="8" s="1"/>
  <c r="J23" i="8"/>
  <c r="J21" i="8"/>
  <c r="E21" i="8"/>
  <c r="J91" i="8" s="1"/>
  <c r="J20" i="8"/>
  <c r="J18" i="8"/>
  <c r="E18" i="8"/>
  <c r="F115" i="8" s="1"/>
  <c r="J17" i="8"/>
  <c r="J15" i="8"/>
  <c r="E15" i="8"/>
  <c r="F114" i="8" s="1"/>
  <c r="J14" i="8"/>
  <c r="J12" i="8"/>
  <c r="E7" i="8"/>
  <c r="E85" i="8" s="1"/>
  <c r="J37" i="7"/>
  <c r="J36" i="7"/>
  <c r="J35" i="7"/>
  <c r="AZ136" i="7"/>
  <c r="AY136" i="7"/>
  <c r="AX136" i="7"/>
  <c r="AW136" i="7"/>
  <c r="AZ135" i="7"/>
  <c r="AY135" i="7"/>
  <c r="AX135" i="7"/>
  <c r="AW135" i="7"/>
  <c r="AZ134" i="7"/>
  <c r="AY134" i="7"/>
  <c r="AX134" i="7"/>
  <c r="AW134" i="7"/>
  <c r="AZ133" i="7"/>
  <c r="AY133" i="7"/>
  <c r="AX133" i="7"/>
  <c r="AW133" i="7"/>
  <c r="AZ132" i="7"/>
  <c r="AY132" i="7"/>
  <c r="AX132" i="7"/>
  <c r="AW132" i="7"/>
  <c r="AZ131" i="7"/>
  <c r="AY131" i="7"/>
  <c r="AX131" i="7"/>
  <c r="AW131" i="7"/>
  <c r="AZ130" i="7"/>
  <c r="AY130" i="7"/>
  <c r="AX130" i="7"/>
  <c r="AW130" i="7"/>
  <c r="AZ129" i="7"/>
  <c r="AY129" i="7"/>
  <c r="AX129" i="7"/>
  <c r="AW129" i="7"/>
  <c r="AZ128" i="7"/>
  <c r="AY128" i="7"/>
  <c r="AX128" i="7"/>
  <c r="AW128" i="7"/>
  <c r="AZ127" i="7"/>
  <c r="AY127" i="7"/>
  <c r="AX127" i="7"/>
  <c r="AW127" i="7"/>
  <c r="AZ126" i="7"/>
  <c r="AY126" i="7"/>
  <c r="AX126" i="7"/>
  <c r="AW126" i="7"/>
  <c r="AZ125" i="7"/>
  <c r="AY125" i="7"/>
  <c r="AX125" i="7"/>
  <c r="AW125" i="7"/>
  <c r="AZ124" i="7"/>
  <c r="AY124" i="7"/>
  <c r="AX124" i="7"/>
  <c r="AW124" i="7"/>
  <c r="AZ123" i="7"/>
  <c r="AY123" i="7"/>
  <c r="AX123" i="7"/>
  <c r="AW123" i="7"/>
  <c r="AZ122" i="7"/>
  <c r="AY122" i="7"/>
  <c r="AX122" i="7"/>
  <c r="AW122" i="7"/>
  <c r="AZ121" i="7"/>
  <c r="AY121" i="7"/>
  <c r="AX121" i="7"/>
  <c r="AW121" i="7"/>
  <c r="AZ120" i="7"/>
  <c r="AY120" i="7"/>
  <c r="AX120" i="7"/>
  <c r="AW120" i="7"/>
  <c r="AZ119" i="7"/>
  <c r="AY119" i="7"/>
  <c r="AX119" i="7"/>
  <c r="AW119" i="7"/>
  <c r="F111" i="7"/>
  <c r="E109" i="7"/>
  <c r="F89" i="7"/>
  <c r="E87" i="7"/>
  <c r="J24" i="7"/>
  <c r="E24" i="7"/>
  <c r="J114" i="7" s="1"/>
  <c r="J23" i="7"/>
  <c r="J21" i="7"/>
  <c r="E21" i="7"/>
  <c r="J113" i="7" s="1"/>
  <c r="J20" i="7"/>
  <c r="J18" i="7"/>
  <c r="E18" i="7"/>
  <c r="F114" i="7" s="1"/>
  <c r="J17" i="7"/>
  <c r="J15" i="7"/>
  <c r="E15" i="7"/>
  <c r="F91" i="7" s="1"/>
  <c r="J14" i="7"/>
  <c r="J12" i="7"/>
  <c r="E7" i="7"/>
  <c r="E107" i="7" s="1"/>
  <c r="J37" i="6"/>
  <c r="J36" i="6"/>
  <c r="J35" i="6"/>
  <c r="AZ168" i="6"/>
  <c r="AY168" i="6"/>
  <c r="AX168" i="6"/>
  <c r="AW168" i="6"/>
  <c r="AZ167" i="6"/>
  <c r="AY167" i="6"/>
  <c r="AX167" i="6"/>
  <c r="AW167" i="6"/>
  <c r="AZ166" i="6"/>
  <c r="AY166" i="6"/>
  <c r="AX166" i="6"/>
  <c r="AW166" i="6"/>
  <c r="AZ165" i="6"/>
  <c r="AY165" i="6"/>
  <c r="AX165" i="6"/>
  <c r="AW165" i="6"/>
  <c r="AZ164" i="6"/>
  <c r="AY164" i="6"/>
  <c r="AX164" i="6"/>
  <c r="AW164" i="6"/>
  <c r="AZ162" i="6"/>
  <c r="AY162" i="6"/>
  <c r="AX162" i="6"/>
  <c r="AW162" i="6"/>
  <c r="AZ161" i="6"/>
  <c r="AY161" i="6"/>
  <c r="AX161" i="6"/>
  <c r="AW161" i="6"/>
  <c r="AZ160" i="6"/>
  <c r="AY160" i="6"/>
  <c r="AX160" i="6"/>
  <c r="AW160" i="6"/>
  <c r="AZ159" i="6"/>
  <c r="AY159" i="6"/>
  <c r="AX159" i="6"/>
  <c r="AW159" i="6"/>
  <c r="AZ157" i="6"/>
  <c r="AY157" i="6"/>
  <c r="AX157" i="6"/>
  <c r="AW157" i="6"/>
  <c r="AZ156" i="6"/>
  <c r="AY156" i="6"/>
  <c r="AX156" i="6"/>
  <c r="AW156" i="6"/>
  <c r="AZ155" i="6"/>
  <c r="AY155" i="6"/>
  <c r="AX155" i="6"/>
  <c r="AW155" i="6"/>
  <c r="AZ154" i="6"/>
  <c r="AY154" i="6"/>
  <c r="AX154" i="6"/>
  <c r="AW154" i="6"/>
  <c r="AZ153" i="6"/>
  <c r="AY153" i="6"/>
  <c r="AX153" i="6"/>
  <c r="AW153" i="6"/>
  <c r="AZ152" i="6"/>
  <c r="AY152" i="6"/>
  <c r="AX152" i="6"/>
  <c r="AW152" i="6"/>
  <c r="AZ151" i="6"/>
  <c r="AY151" i="6"/>
  <c r="AX151" i="6"/>
  <c r="AW151" i="6"/>
  <c r="AZ150" i="6"/>
  <c r="AY150" i="6"/>
  <c r="AX150" i="6"/>
  <c r="AW150" i="6"/>
  <c r="AZ149" i="6"/>
  <c r="AY149" i="6"/>
  <c r="AX149" i="6"/>
  <c r="AW149" i="6"/>
  <c r="AZ148" i="6"/>
  <c r="AY148" i="6"/>
  <c r="AX148" i="6"/>
  <c r="AW148" i="6"/>
  <c r="AZ147" i="6"/>
  <c r="AY147" i="6"/>
  <c r="AX147" i="6"/>
  <c r="AW147" i="6"/>
  <c r="AZ146" i="6"/>
  <c r="AY146" i="6"/>
  <c r="AX146" i="6"/>
  <c r="AW146" i="6"/>
  <c r="AZ145" i="6"/>
  <c r="AY145" i="6"/>
  <c r="AX145" i="6"/>
  <c r="AW145" i="6"/>
  <c r="AZ144" i="6"/>
  <c r="AY144" i="6"/>
  <c r="AX144" i="6"/>
  <c r="AW144" i="6"/>
  <c r="AZ143" i="6"/>
  <c r="AY143" i="6"/>
  <c r="AX143" i="6"/>
  <c r="AW143" i="6"/>
  <c r="AZ141" i="6"/>
  <c r="AY141" i="6"/>
  <c r="AX141" i="6"/>
  <c r="AW141" i="6"/>
  <c r="AZ140" i="6"/>
  <c r="AY140" i="6"/>
  <c r="AX140" i="6"/>
  <c r="AW140" i="6"/>
  <c r="AZ139" i="6"/>
  <c r="AY139" i="6"/>
  <c r="AX139" i="6"/>
  <c r="AW139" i="6"/>
  <c r="AZ138" i="6"/>
  <c r="AY138" i="6"/>
  <c r="AX138" i="6"/>
  <c r="AW138" i="6"/>
  <c r="AZ137" i="6"/>
  <c r="AY137" i="6"/>
  <c r="AX137" i="6"/>
  <c r="AW137" i="6"/>
  <c r="AZ136" i="6"/>
  <c r="AY136" i="6"/>
  <c r="AX136" i="6"/>
  <c r="AW136" i="6"/>
  <c r="AZ135" i="6"/>
  <c r="AY135" i="6"/>
  <c r="AX135" i="6"/>
  <c r="AW135" i="6"/>
  <c r="AZ134" i="6"/>
  <c r="AY134" i="6"/>
  <c r="AX134" i="6"/>
  <c r="AW134" i="6"/>
  <c r="AZ133" i="6"/>
  <c r="AY133" i="6"/>
  <c r="AX133" i="6"/>
  <c r="AW133" i="6"/>
  <c r="AZ132" i="6"/>
  <c r="AY132" i="6"/>
  <c r="AX132" i="6"/>
  <c r="AW132" i="6"/>
  <c r="AZ131" i="6"/>
  <c r="AY131" i="6"/>
  <c r="AX131" i="6"/>
  <c r="AW131" i="6"/>
  <c r="AZ130" i="6"/>
  <c r="AY130" i="6"/>
  <c r="AX130" i="6"/>
  <c r="AW130" i="6"/>
  <c r="AZ129" i="6"/>
  <c r="AY129" i="6"/>
  <c r="AX129" i="6"/>
  <c r="AW129" i="6"/>
  <c r="AZ128" i="6"/>
  <c r="AY128" i="6"/>
  <c r="AX128" i="6"/>
  <c r="AW128" i="6"/>
  <c r="AZ127" i="6"/>
  <c r="AY127" i="6"/>
  <c r="AX127" i="6"/>
  <c r="AW127" i="6"/>
  <c r="AZ126" i="6"/>
  <c r="AY126" i="6"/>
  <c r="AX126" i="6"/>
  <c r="AW126" i="6"/>
  <c r="AZ125" i="6"/>
  <c r="AY125" i="6"/>
  <c r="AX125" i="6"/>
  <c r="AW125" i="6"/>
  <c r="AZ124" i="6"/>
  <c r="AY124" i="6"/>
  <c r="AX124" i="6"/>
  <c r="AW124" i="6"/>
  <c r="AZ123" i="6"/>
  <c r="AY123" i="6"/>
  <c r="AX123" i="6"/>
  <c r="AW123" i="6"/>
  <c r="AZ122" i="6"/>
  <c r="AY122" i="6"/>
  <c r="AX122" i="6"/>
  <c r="AW122" i="6"/>
  <c r="F114" i="6"/>
  <c r="E112" i="6"/>
  <c r="F89" i="6"/>
  <c r="E87" i="6"/>
  <c r="J24" i="6"/>
  <c r="E24" i="6"/>
  <c r="J117" i="6" s="1"/>
  <c r="J23" i="6"/>
  <c r="J21" i="6"/>
  <c r="E21" i="6"/>
  <c r="J116" i="6" s="1"/>
  <c r="J20" i="6"/>
  <c r="J18" i="6"/>
  <c r="E18" i="6"/>
  <c r="F92" i="6" s="1"/>
  <c r="J17" i="6"/>
  <c r="J15" i="6"/>
  <c r="E15" i="6"/>
  <c r="F116" i="6" s="1"/>
  <c r="J14" i="6"/>
  <c r="J12" i="6"/>
  <c r="E7" i="6"/>
  <c r="E85" i="6" s="1"/>
  <c r="J37" i="5"/>
  <c r="J36" i="5"/>
  <c r="J35" i="5"/>
  <c r="AX659" i="5"/>
  <c r="AW659" i="5"/>
  <c r="AV659" i="5"/>
  <c r="AU659" i="5"/>
  <c r="AX657" i="5"/>
  <c r="AW657" i="5"/>
  <c r="AV657" i="5"/>
  <c r="AU657" i="5"/>
  <c r="AX656" i="5"/>
  <c r="AW656" i="5"/>
  <c r="AV656" i="5"/>
  <c r="AU656" i="5"/>
  <c r="AX655" i="5"/>
  <c r="AW655" i="5"/>
  <c r="AV655" i="5"/>
  <c r="AU655" i="5"/>
  <c r="AX654" i="5"/>
  <c r="AW654" i="5"/>
  <c r="AV654" i="5"/>
  <c r="AU654" i="5"/>
  <c r="AX653" i="5"/>
  <c r="AW653" i="5"/>
  <c r="AV653" i="5"/>
  <c r="AU653" i="5"/>
  <c r="AX652" i="5"/>
  <c r="AW652" i="5"/>
  <c r="AV652" i="5"/>
  <c r="AU652" i="5"/>
  <c r="AX651" i="5"/>
  <c r="AW651" i="5"/>
  <c r="AV651" i="5"/>
  <c r="AU651" i="5"/>
  <c r="AX650" i="5"/>
  <c r="AW650" i="5"/>
  <c r="AV650" i="5"/>
  <c r="AU650" i="5"/>
  <c r="AX649" i="5"/>
  <c r="AW649" i="5"/>
  <c r="AV649" i="5"/>
  <c r="AU649" i="5"/>
  <c r="AX648" i="5"/>
  <c r="AW648" i="5"/>
  <c r="AV648" i="5"/>
  <c r="AU648" i="5"/>
  <c r="AX646" i="5"/>
  <c r="AW646" i="5"/>
  <c r="AV646" i="5"/>
  <c r="AU646" i="5"/>
  <c r="AX645" i="5"/>
  <c r="AW645" i="5"/>
  <c r="AV645" i="5"/>
  <c r="AU645" i="5"/>
  <c r="AX644" i="5"/>
  <c r="AW644" i="5"/>
  <c r="AV644" i="5"/>
  <c r="AU644" i="5"/>
  <c r="AX643" i="5"/>
  <c r="AW643" i="5"/>
  <c r="AV643" i="5"/>
  <c r="AU643" i="5"/>
  <c r="AX638" i="5"/>
  <c r="AW638" i="5"/>
  <c r="AV638" i="5"/>
  <c r="AU638" i="5"/>
  <c r="AX635" i="5"/>
  <c r="AW635" i="5"/>
  <c r="AV635" i="5"/>
  <c r="AU635" i="5"/>
  <c r="AX634" i="5"/>
  <c r="AW634" i="5"/>
  <c r="AV634" i="5"/>
  <c r="AU634" i="5"/>
  <c r="AX629" i="5"/>
  <c r="AW629" i="5"/>
  <c r="AV629" i="5"/>
  <c r="AU629" i="5"/>
  <c r="AX626" i="5"/>
  <c r="AW626" i="5"/>
  <c r="AV626" i="5"/>
  <c r="AU626" i="5"/>
  <c r="AX624" i="5"/>
  <c r="AW624" i="5"/>
  <c r="AV624" i="5"/>
  <c r="AU624" i="5"/>
  <c r="AX621" i="5"/>
  <c r="AW621" i="5"/>
  <c r="AV621" i="5"/>
  <c r="AU621" i="5"/>
  <c r="AX619" i="5"/>
  <c r="AW619" i="5"/>
  <c r="AV619" i="5"/>
  <c r="AU619" i="5"/>
  <c r="AX615" i="5"/>
  <c r="AW615" i="5"/>
  <c r="AV615" i="5"/>
  <c r="AU615" i="5"/>
  <c r="AX605" i="5"/>
  <c r="AW605" i="5"/>
  <c r="AV605" i="5"/>
  <c r="AU605" i="5"/>
  <c r="AX601" i="5"/>
  <c r="AW601" i="5"/>
  <c r="AV601" i="5"/>
  <c r="AU601" i="5"/>
  <c r="AX597" i="5"/>
  <c r="AW597" i="5"/>
  <c r="AV597" i="5"/>
  <c r="AU597" i="5"/>
  <c r="AX594" i="5"/>
  <c r="AW594" i="5"/>
  <c r="AV594" i="5"/>
  <c r="AU594" i="5"/>
  <c r="AX591" i="5"/>
  <c r="AW591" i="5"/>
  <c r="AV591" i="5"/>
  <c r="AU591" i="5"/>
  <c r="AX588" i="5"/>
  <c r="AW588" i="5"/>
  <c r="AV588" i="5"/>
  <c r="AU588" i="5"/>
  <c r="AX585" i="5"/>
  <c r="AW585" i="5"/>
  <c r="AV585" i="5"/>
  <c r="AU585" i="5"/>
  <c r="AX584" i="5"/>
  <c r="AW584" i="5"/>
  <c r="AV584" i="5"/>
  <c r="AU584" i="5"/>
  <c r="AX578" i="5"/>
  <c r="AW578" i="5"/>
  <c r="AV578" i="5"/>
  <c r="AU578" i="5"/>
  <c r="AX577" i="5"/>
  <c r="AW577" i="5"/>
  <c r="AV577" i="5"/>
  <c r="AU577" i="5"/>
  <c r="AX573" i="5"/>
  <c r="AW573" i="5"/>
  <c r="AV573" i="5"/>
  <c r="AU573" i="5"/>
  <c r="AX572" i="5"/>
  <c r="AW572" i="5"/>
  <c r="AV572" i="5"/>
  <c r="AU572" i="5"/>
  <c r="AX571" i="5"/>
  <c r="AW571" i="5"/>
  <c r="AV571" i="5"/>
  <c r="AU571" i="5"/>
  <c r="AX565" i="5"/>
  <c r="AW565" i="5"/>
  <c r="AV565" i="5"/>
  <c r="AU565" i="5"/>
  <c r="AX564" i="5"/>
  <c r="AW564" i="5"/>
  <c r="AV564" i="5"/>
  <c r="AU564" i="5"/>
  <c r="AX563" i="5"/>
  <c r="AW563" i="5"/>
  <c r="AV563" i="5"/>
  <c r="AU563" i="5"/>
  <c r="AX562" i="5"/>
  <c r="AW562" i="5"/>
  <c r="AV562" i="5"/>
  <c r="AU562" i="5"/>
  <c r="AX561" i="5"/>
  <c r="AW561" i="5"/>
  <c r="AV561" i="5"/>
  <c r="AU561" i="5"/>
  <c r="AX555" i="5"/>
  <c r="AW555" i="5"/>
  <c r="AV555" i="5"/>
  <c r="AU555" i="5"/>
  <c r="AX554" i="5"/>
  <c r="AW554" i="5"/>
  <c r="AV554" i="5"/>
  <c r="AU554" i="5"/>
  <c r="AX553" i="5"/>
  <c r="AW553" i="5"/>
  <c r="AV553" i="5"/>
  <c r="AU553" i="5"/>
  <c r="AX552" i="5"/>
  <c r="AW552" i="5"/>
  <c r="AV552" i="5"/>
  <c r="AU552" i="5"/>
  <c r="AX551" i="5"/>
  <c r="AW551" i="5"/>
  <c r="AV551" i="5"/>
  <c r="AU551" i="5"/>
  <c r="AX550" i="5"/>
  <c r="AW550" i="5"/>
  <c r="AV550" i="5"/>
  <c r="AU550" i="5"/>
  <c r="AX549" i="5"/>
  <c r="AW549" i="5"/>
  <c r="AV549" i="5"/>
  <c r="AU549" i="5"/>
  <c r="AX548" i="5"/>
  <c r="AW548" i="5"/>
  <c r="AV548" i="5"/>
  <c r="AU548" i="5"/>
  <c r="AX547" i="5"/>
  <c r="AW547" i="5"/>
  <c r="AV547" i="5"/>
  <c r="AU547" i="5"/>
  <c r="AX546" i="5"/>
  <c r="AW546" i="5"/>
  <c r="AV546" i="5"/>
  <c r="AU546" i="5"/>
  <c r="AX545" i="5"/>
  <c r="AW545" i="5"/>
  <c r="AV545" i="5"/>
  <c r="AU545" i="5"/>
  <c r="AX544" i="5"/>
  <c r="AW544" i="5"/>
  <c r="AV544" i="5"/>
  <c r="AU544" i="5"/>
  <c r="AX543" i="5"/>
  <c r="AW543" i="5"/>
  <c r="AV543" i="5"/>
  <c r="AU543" i="5"/>
  <c r="AX537" i="5"/>
  <c r="AW537" i="5"/>
  <c r="AV537" i="5"/>
  <c r="AU537" i="5"/>
  <c r="AX536" i="5"/>
  <c r="AW536" i="5"/>
  <c r="AV536" i="5"/>
  <c r="AU536" i="5"/>
  <c r="AX533" i="5"/>
  <c r="AW533" i="5"/>
  <c r="AV533" i="5"/>
  <c r="AU533" i="5"/>
  <c r="AX532" i="5"/>
  <c r="AW532" i="5"/>
  <c r="AV532" i="5"/>
  <c r="AU532" i="5"/>
  <c r="AX528" i="5"/>
  <c r="AW528" i="5"/>
  <c r="AV528" i="5"/>
  <c r="AU528" i="5"/>
  <c r="AX527" i="5"/>
  <c r="AW527" i="5"/>
  <c r="AV527" i="5"/>
  <c r="AU527" i="5"/>
  <c r="AX523" i="5"/>
  <c r="AW523" i="5"/>
  <c r="AV523" i="5"/>
  <c r="AU523" i="5"/>
  <c r="AX522" i="5"/>
  <c r="AW522" i="5"/>
  <c r="AV522" i="5"/>
  <c r="AU522" i="5"/>
  <c r="AX521" i="5"/>
  <c r="AW521" i="5"/>
  <c r="AV521" i="5"/>
  <c r="AU521" i="5"/>
  <c r="AX518" i="5"/>
  <c r="AW518" i="5"/>
  <c r="AV518" i="5"/>
  <c r="AU518" i="5"/>
  <c r="AX517" i="5"/>
  <c r="AW517" i="5"/>
  <c r="AV517" i="5"/>
  <c r="AU517" i="5"/>
  <c r="AX516" i="5"/>
  <c r="AW516" i="5"/>
  <c r="AV516" i="5"/>
  <c r="AU516" i="5"/>
  <c r="AX513" i="5"/>
  <c r="AW513" i="5"/>
  <c r="AV513" i="5"/>
  <c r="AU513" i="5"/>
  <c r="AX512" i="5"/>
  <c r="AW512" i="5"/>
  <c r="AV512" i="5"/>
  <c r="AU512" i="5"/>
  <c r="AX511" i="5"/>
  <c r="AW511" i="5"/>
  <c r="AV511" i="5"/>
  <c r="AU511" i="5"/>
  <c r="AX508" i="5"/>
  <c r="AW508" i="5"/>
  <c r="AV508" i="5"/>
  <c r="AU508" i="5"/>
  <c r="AX507" i="5"/>
  <c r="AW507" i="5"/>
  <c r="AV507" i="5"/>
  <c r="AU507" i="5"/>
  <c r="AX501" i="5"/>
  <c r="AW501" i="5"/>
  <c r="AV501" i="5"/>
  <c r="AU501" i="5"/>
  <c r="AX500" i="5"/>
  <c r="AW500" i="5"/>
  <c r="AV500" i="5"/>
  <c r="AU500" i="5"/>
  <c r="AX496" i="5"/>
  <c r="AW496" i="5"/>
  <c r="AV496" i="5"/>
  <c r="AU496" i="5"/>
  <c r="AX495" i="5"/>
  <c r="AW495" i="5"/>
  <c r="AV495" i="5"/>
  <c r="AU495" i="5"/>
  <c r="AX492" i="5"/>
  <c r="AW492" i="5"/>
  <c r="AV492" i="5"/>
  <c r="AU492" i="5"/>
  <c r="AX491" i="5"/>
  <c r="AW491" i="5"/>
  <c r="AV491" i="5"/>
  <c r="AU491" i="5"/>
  <c r="AX487" i="5"/>
  <c r="AW487" i="5"/>
  <c r="AV487" i="5"/>
  <c r="AU487" i="5"/>
  <c r="AX482" i="5"/>
  <c r="AW482" i="5"/>
  <c r="AV482" i="5"/>
  <c r="AU482" i="5"/>
  <c r="AX478" i="5"/>
  <c r="AW478" i="5"/>
  <c r="AV478" i="5"/>
  <c r="AU478" i="5"/>
  <c r="AX474" i="5"/>
  <c r="AW474" i="5"/>
  <c r="AV474" i="5"/>
  <c r="AU474" i="5"/>
  <c r="AX470" i="5"/>
  <c r="AW470" i="5"/>
  <c r="AV470" i="5"/>
  <c r="AU470" i="5"/>
  <c r="AX466" i="5"/>
  <c r="AW466" i="5"/>
  <c r="AV466" i="5"/>
  <c r="AU466" i="5"/>
  <c r="AX462" i="5"/>
  <c r="AW462" i="5"/>
  <c r="AV462" i="5"/>
  <c r="AU462" i="5"/>
  <c r="AX458" i="5"/>
  <c r="AW458" i="5"/>
  <c r="AV458" i="5"/>
  <c r="AU458" i="5"/>
  <c r="AX453" i="5"/>
  <c r="AW453" i="5"/>
  <c r="AV453" i="5"/>
  <c r="AU453" i="5"/>
  <c r="AX452" i="5"/>
  <c r="AW452" i="5"/>
  <c r="AV452" i="5"/>
  <c r="AU452" i="5"/>
  <c r="AX447" i="5"/>
  <c r="AW447" i="5"/>
  <c r="AV447" i="5"/>
  <c r="AU447" i="5"/>
  <c r="AX444" i="5"/>
  <c r="AW444" i="5"/>
  <c r="AV444" i="5"/>
  <c r="AU444" i="5"/>
  <c r="AX440" i="5"/>
  <c r="AW440" i="5"/>
  <c r="AV440" i="5"/>
  <c r="AU440" i="5"/>
  <c r="AX436" i="5"/>
  <c r="AW436" i="5"/>
  <c r="AV436" i="5"/>
  <c r="AU436" i="5"/>
  <c r="AX432" i="5"/>
  <c r="AW432" i="5"/>
  <c r="AV432" i="5"/>
  <c r="AU432" i="5"/>
  <c r="AX431" i="5"/>
  <c r="AW431" i="5"/>
  <c r="AV431" i="5"/>
  <c r="AU431" i="5"/>
  <c r="AX426" i="5"/>
  <c r="AW426" i="5"/>
  <c r="AV426" i="5"/>
  <c r="AU426" i="5"/>
  <c r="AX425" i="5"/>
  <c r="AW425" i="5"/>
  <c r="AV425" i="5"/>
  <c r="AU425" i="5"/>
  <c r="AX424" i="5"/>
  <c r="AW424" i="5"/>
  <c r="AV424" i="5"/>
  <c r="AU424" i="5"/>
  <c r="AX423" i="5"/>
  <c r="AW423" i="5"/>
  <c r="AV423" i="5"/>
  <c r="AU423" i="5"/>
  <c r="AX422" i="5"/>
  <c r="AW422" i="5"/>
  <c r="AV422" i="5"/>
  <c r="AU422" i="5"/>
  <c r="AX416" i="5"/>
  <c r="AW416" i="5"/>
  <c r="AV416" i="5"/>
  <c r="AU416" i="5"/>
  <c r="AX409" i="5"/>
  <c r="AW409" i="5"/>
  <c r="AV409" i="5"/>
  <c r="AU409" i="5"/>
  <c r="AX407" i="5"/>
  <c r="AW407" i="5"/>
  <c r="AV407" i="5"/>
  <c r="AU407" i="5"/>
  <c r="AX404" i="5"/>
  <c r="AW404" i="5"/>
  <c r="AV404" i="5"/>
  <c r="AU404" i="5"/>
  <c r="AX401" i="5"/>
  <c r="AW401" i="5"/>
  <c r="AV401" i="5"/>
  <c r="AU401" i="5"/>
  <c r="AX398" i="5"/>
  <c r="AW398" i="5"/>
  <c r="AV398" i="5"/>
  <c r="AU398" i="5"/>
  <c r="AX395" i="5"/>
  <c r="AW395" i="5"/>
  <c r="AV395" i="5"/>
  <c r="AU395" i="5"/>
  <c r="AX392" i="5"/>
  <c r="AW392" i="5"/>
  <c r="AV392" i="5"/>
  <c r="AU392" i="5"/>
  <c r="AX390" i="5"/>
  <c r="AW390" i="5"/>
  <c r="AV390" i="5"/>
  <c r="AU390" i="5"/>
  <c r="AX389" i="5"/>
  <c r="AW389" i="5"/>
  <c r="AV389" i="5"/>
  <c r="AU389" i="5"/>
  <c r="AX386" i="5"/>
  <c r="AW386" i="5"/>
  <c r="AV386" i="5"/>
  <c r="AU386" i="5"/>
  <c r="AX383" i="5"/>
  <c r="AW383" i="5"/>
  <c r="AV383" i="5"/>
  <c r="AU383" i="5"/>
  <c r="AX380" i="5"/>
  <c r="AW380" i="5"/>
  <c r="AV380" i="5"/>
  <c r="AU380" i="5"/>
  <c r="AX377" i="5"/>
  <c r="AW377" i="5"/>
  <c r="AV377" i="5"/>
  <c r="AU377" i="5"/>
  <c r="AX374" i="5"/>
  <c r="AW374" i="5"/>
  <c r="AV374" i="5"/>
  <c r="AU374" i="5"/>
  <c r="AX371" i="5"/>
  <c r="AW371" i="5"/>
  <c r="AV371" i="5"/>
  <c r="AU371" i="5"/>
  <c r="AX368" i="5"/>
  <c r="AW368" i="5"/>
  <c r="AV368" i="5"/>
  <c r="AU368" i="5"/>
  <c r="AX365" i="5"/>
  <c r="AW365" i="5"/>
  <c r="AV365" i="5"/>
  <c r="AU365" i="5"/>
  <c r="AX362" i="5"/>
  <c r="AW362" i="5"/>
  <c r="AV362" i="5"/>
  <c r="AU362" i="5"/>
  <c r="AX356" i="5"/>
  <c r="AW356" i="5"/>
  <c r="AV356" i="5"/>
  <c r="AU356" i="5"/>
  <c r="AX352" i="5"/>
  <c r="AW352" i="5"/>
  <c r="AV352" i="5"/>
  <c r="AU352" i="5"/>
  <c r="AX351" i="5"/>
  <c r="AW351" i="5"/>
  <c r="AV351" i="5"/>
  <c r="AU351" i="5"/>
  <c r="AX347" i="5"/>
  <c r="AW347" i="5"/>
  <c r="AV347" i="5"/>
  <c r="AU347" i="5"/>
  <c r="AX346" i="5"/>
  <c r="AW346" i="5"/>
  <c r="AV346" i="5"/>
  <c r="AU346" i="5"/>
  <c r="AX343" i="5"/>
  <c r="AW343" i="5"/>
  <c r="AV343" i="5"/>
  <c r="AU343" i="5"/>
  <c r="AX342" i="5"/>
  <c r="AW342" i="5"/>
  <c r="AV342" i="5"/>
  <c r="AU342" i="5"/>
  <c r="AX341" i="5"/>
  <c r="AW341" i="5"/>
  <c r="AV341" i="5"/>
  <c r="AU341" i="5"/>
  <c r="AX337" i="5"/>
  <c r="AW337" i="5"/>
  <c r="AV337" i="5"/>
  <c r="AU337" i="5"/>
  <c r="AX333" i="5"/>
  <c r="AW333" i="5"/>
  <c r="AV333" i="5"/>
  <c r="AU333" i="5"/>
  <c r="AX332" i="5"/>
  <c r="AW332" i="5"/>
  <c r="AV332" i="5"/>
  <c r="AU332" i="5"/>
  <c r="AX329" i="5"/>
  <c r="AW329" i="5"/>
  <c r="AV329" i="5"/>
  <c r="AU329" i="5"/>
  <c r="AX326" i="5"/>
  <c r="AW326" i="5"/>
  <c r="AV326" i="5"/>
  <c r="AU326" i="5"/>
  <c r="AX323" i="5"/>
  <c r="AW323" i="5"/>
  <c r="AV323" i="5"/>
  <c r="AU323" i="5"/>
  <c r="AX320" i="5"/>
  <c r="AW320" i="5"/>
  <c r="AV320" i="5"/>
  <c r="AU320" i="5"/>
  <c r="AX317" i="5"/>
  <c r="AW317" i="5"/>
  <c r="AV317" i="5"/>
  <c r="AU317" i="5"/>
  <c r="AX313" i="5"/>
  <c r="AW313" i="5"/>
  <c r="AV313" i="5"/>
  <c r="AU313" i="5"/>
  <c r="AX309" i="5"/>
  <c r="AW309" i="5"/>
  <c r="AV309" i="5"/>
  <c r="AU309" i="5"/>
  <c r="AX306" i="5"/>
  <c r="AW306" i="5"/>
  <c r="AV306" i="5"/>
  <c r="AU306" i="5"/>
  <c r="AX302" i="5"/>
  <c r="AW302" i="5"/>
  <c r="AV302" i="5"/>
  <c r="AU302" i="5"/>
  <c r="AX297" i="5"/>
  <c r="AW297" i="5"/>
  <c r="AV297" i="5"/>
  <c r="AU297" i="5"/>
  <c r="AX286" i="5"/>
  <c r="AW286" i="5"/>
  <c r="AV286" i="5"/>
  <c r="AU286" i="5"/>
  <c r="AX280" i="5"/>
  <c r="AW280" i="5"/>
  <c r="AV280" i="5"/>
  <c r="AU280" i="5"/>
  <c r="AX277" i="5"/>
  <c r="AW277" i="5"/>
  <c r="AV277" i="5"/>
  <c r="AU277" i="5"/>
  <c r="AX274" i="5"/>
  <c r="AW274" i="5"/>
  <c r="AV274" i="5"/>
  <c r="AU274" i="5"/>
  <c r="AX268" i="5"/>
  <c r="AW268" i="5"/>
  <c r="AV268" i="5"/>
  <c r="AU268" i="5"/>
  <c r="AX263" i="5"/>
  <c r="AW263" i="5"/>
  <c r="AV263" i="5"/>
  <c r="AU263" i="5"/>
  <c r="AX255" i="5"/>
  <c r="AW255" i="5"/>
  <c r="AV255" i="5"/>
  <c r="AU255" i="5"/>
  <c r="AX248" i="5"/>
  <c r="AW248" i="5"/>
  <c r="AV248" i="5"/>
  <c r="AU248" i="5"/>
  <c r="AX244" i="5"/>
  <c r="AW244" i="5"/>
  <c r="AV244" i="5"/>
  <c r="AU244" i="5"/>
  <c r="AX239" i="5"/>
  <c r="AW239" i="5"/>
  <c r="AV239" i="5"/>
  <c r="AU239" i="5"/>
  <c r="AX234" i="5"/>
  <c r="AW234" i="5"/>
  <c r="AV234" i="5"/>
  <c r="AU234" i="5"/>
  <c r="AX228" i="5"/>
  <c r="AW228" i="5"/>
  <c r="AV228" i="5"/>
  <c r="AU228" i="5"/>
  <c r="AX225" i="5"/>
  <c r="AW225" i="5"/>
  <c r="AV225" i="5"/>
  <c r="AU225" i="5"/>
  <c r="AX220" i="5"/>
  <c r="AW220" i="5"/>
  <c r="AV220" i="5"/>
  <c r="AU220" i="5"/>
  <c r="AX215" i="5"/>
  <c r="AW215" i="5"/>
  <c r="AV215" i="5"/>
  <c r="AU215" i="5"/>
  <c r="AX211" i="5"/>
  <c r="AW211" i="5"/>
  <c r="AV211" i="5"/>
  <c r="AU211" i="5"/>
  <c r="AX207" i="5"/>
  <c r="AW207" i="5"/>
  <c r="AV207" i="5"/>
  <c r="AU207" i="5"/>
  <c r="AX206" i="5"/>
  <c r="AW206" i="5"/>
  <c r="AV206" i="5"/>
  <c r="AU206" i="5"/>
  <c r="AX205" i="5"/>
  <c r="AW205" i="5"/>
  <c r="AV205" i="5"/>
  <c r="AU205" i="5"/>
  <c r="AX204" i="5"/>
  <c r="AW204" i="5"/>
  <c r="AV204" i="5"/>
  <c r="AU204" i="5"/>
  <c r="AX200" i="5"/>
  <c r="AW200" i="5"/>
  <c r="AV200" i="5"/>
  <c r="AU200" i="5"/>
  <c r="AX195" i="5"/>
  <c r="AW195" i="5"/>
  <c r="AV195" i="5"/>
  <c r="AU195" i="5"/>
  <c r="AX192" i="5"/>
  <c r="AW192" i="5"/>
  <c r="AV192" i="5"/>
  <c r="AU192" i="5"/>
  <c r="AX191" i="5"/>
  <c r="AW191" i="5"/>
  <c r="AV191" i="5"/>
  <c r="AU191" i="5"/>
  <c r="AX188" i="5"/>
  <c r="AW188" i="5"/>
  <c r="AV188" i="5"/>
  <c r="AU188" i="5"/>
  <c r="AX185" i="5"/>
  <c r="AW185" i="5"/>
  <c r="AV185" i="5"/>
  <c r="AU185" i="5"/>
  <c r="AX179" i="5"/>
  <c r="AW179" i="5"/>
  <c r="AV179" i="5"/>
  <c r="AU179" i="5"/>
  <c r="AX173" i="5"/>
  <c r="AW173" i="5"/>
  <c r="AV173" i="5"/>
  <c r="AU173" i="5"/>
  <c r="AX166" i="5"/>
  <c r="AW166" i="5"/>
  <c r="AV166" i="5"/>
  <c r="AU166" i="5"/>
  <c r="AX163" i="5"/>
  <c r="AW163" i="5"/>
  <c r="AV163" i="5"/>
  <c r="AU163" i="5"/>
  <c r="AX159" i="5"/>
  <c r="AW159" i="5"/>
  <c r="AV159" i="5"/>
  <c r="AU159" i="5"/>
  <c r="AX156" i="5"/>
  <c r="AW156" i="5"/>
  <c r="AV156" i="5"/>
  <c r="AU156" i="5"/>
  <c r="AX153" i="5"/>
  <c r="AW153" i="5"/>
  <c r="AV153" i="5"/>
  <c r="AU153" i="5"/>
  <c r="AX150" i="5"/>
  <c r="AW150" i="5"/>
  <c r="AV150" i="5"/>
  <c r="AU150" i="5"/>
  <c r="AX149" i="5"/>
  <c r="AW149" i="5"/>
  <c r="AV149" i="5"/>
  <c r="AU149" i="5"/>
  <c r="AX146" i="5"/>
  <c r="AW146" i="5"/>
  <c r="AV146" i="5"/>
  <c r="AU146" i="5"/>
  <c r="AX143" i="5"/>
  <c r="AW143" i="5"/>
  <c r="AV143" i="5"/>
  <c r="AU143" i="5"/>
  <c r="AX140" i="5"/>
  <c r="AW140" i="5"/>
  <c r="AV140" i="5"/>
  <c r="AU140" i="5"/>
  <c r="AX137" i="5"/>
  <c r="AW137" i="5"/>
  <c r="AV137" i="5"/>
  <c r="AU137" i="5"/>
  <c r="F128" i="5"/>
  <c r="E126" i="5"/>
  <c r="F89" i="5"/>
  <c r="E87" i="5"/>
  <c r="J24" i="5"/>
  <c r="E24" i="5"/>
  <c r="J131" i="5" s="1"/>
  <c r="J23" i="5"/>
  <c r="J21" i="5"/>
  <c r="E21" i="5"/>
  <c r="J130" i="5" s="1"/>
  <c r="J20" i="5"/>
  <c r="J18" i="5"/>
  <c r="E18" i="5"/>
  <c r="F92" i="5" s="1"/>
  <c r="J17" i="5"/>
  <c r="J15" i="5"/>
  <c r="E15" i="5"/>
  <c r="F130" i="5" s="1"/>
  <c r="J14" i="5"/>
  <c r="J12" i="5"/>
  <c r="J89" i="5" s="1"/>
  <c r="E7" i="5"/>
  <c r="E85" i="5" s="1"/>
  <c r="J37" i="4"/>
  <c r="J36" i="4"/>
  <c r="J35" i="4"/>
  <c r="AX348" i="4"/>
  <c r="AW348" i="4"/>
  <c r="AV348" i="4"/>
  <c r="AU348" i="4"/>
  <c r="AX347" i="4"/>
  <c r="AW347" i="4"/>
  <c r="AV347" i="4"/>
  <c r="AU347" i="4"/>
  <c r="AX342" i="4"/>
  <c r="AW342" i="4"/>
  <c r="AV342" i="4"/>
  <c r="AU342" i="4"/>
  <c r="AX341" i="4"/>
  <c r="AW341" i="4"/>
  <c r="AV341" i="4"/>
  <c r="AU341" i="4"/>
  <c r="AX340" i="4"/>
  <c r="AW340" i="4"/>
  <c r="AV340" i="4"/>
  <c r="AU340" i="4"/>
  <c r="AX337" i="4"/>
  <c r="AW337" i="4"/>
  <c r="AV337" i="4"/>
  <c r="AU337" i="4"/>
  <c r="AX336" i="4"/>
  <c r="AW336" i="4"/>
  <c r="AV336" i="4"/>
  <c r="AU336" i="4"/>
  <c r="AX333" i="4"/>
  <c r="AW333" i="4"/>
  <c r="AV333" i="4"/>
  <c r="AU333" i="4"/>
  <c r="AX332" i="4"/>
  <c r="AW332" i="4"/>
  <c r="AV332" i="4"/>
  <c r="AU332" i="4"/>
  <c r="AX331" i="4"/>
  <c r="AW331" i="4"/>
  <c r="AV331" i="4"/>
  <c r="AU331" i="4"/>
  <c r="AX328" i="4"/>
  <c r="AW328" i="4"/>
  <c r="AV328" i="4"/>
  <c r="AU328" i="4"/>
  <c r="AX327" i="4"/>
  <c r="AW327" i="4"/>
  <c r="AV327" i="4"/>
  <c r="AU327" i="4"/>
  <c r="AX324" i="4"/>
  <c r="AW324" i="4"/>
  <c r="AV324" i="4"/>
  <c r="AU324" i="4"/>
  <c r="AX323" i="4"/>
  <c r="AW323" i="4"/>
  <c r="AV323" i="4"/>
  <c r="AU323" i="4"/>
  <c r="AX320" i="4"/>
  <c r="AW320" i="4"/>
  <c r="AV320" i="4"/>
  <c r="AU320" i="4"/>
  <c r="AX319" i="4"/>
  <c r="AW319" i="4"/>
  <c r="AV319" i="4"/>
  <c r="AU319" i="4"/>
  <c r="AX318" i="4"/>
  <c r="AW318" i="4"/>
  <c r="AV318" i="4"/>
  <c r="AU318" i="4"/>
  <c r="AX317" i="4"/>
  <c r="AW317" i="4"/>
  <c r="AV317" i="4"/>
  <c r="AU317" i="4"/>
  <c r="AX314" i="4"/>
  <c r="AW314" i="4"/>
  <c r="AV314" i="4"/>
  <c r="AU314" i="4"/>
  <c r="AX313" i="4"/>
  <c r="AW313" i="4"/>
  <c r="AV313" i="4"/>
  <c r="AU313" i="4"/>
  <c r="AX310" i="4"/>
  <c r="AW310" i="4"/>
  <c r="AV310" i="4"/>
  <c r="AU310" i="4"/>
  <c r="AX309" i="4"/>
  <c r="AW309" i="4"/>
  <c r="AV309" i="4"/>
  <c r="AU309" i="4"/>
  <c r="AX308" i="4"/>
  <c r="AW308" i="4"/>
  <c r="AV308" i="4"/>
  <c r="AU308" i="4"/>
  <c r="AX307" i="4"/>
  <c r="AW307" i="4"/>
  <c r="AV307" i="4"/>
  <c r="AU307" i="4"/>
  <c r="AX304" i="4"/>
  <c r="AW304" i="4"/>
  <c r="AV304" i="4"/>
  <c r="AU304" i="4"/>
  <c r="AX303" i="4"/>
  <c r="AW303" i="4"/>
  <c r="AV303" i="4"/>
  <c r="AU303" i="4"/>
  <c r="AX302" i="4"/>
  <c r="AW302" i="4"/>
  <c r="AV302" i="4"/>
  <c r="AU302" i="4"/>
  <c r="AX301" i="4"/>
  <c r="AW301" i="4"/>
  <c r="AV301" i="4"/>
  <c r="AU301" i="4"/>
  <c r="AX300" i="4"/>
  <c r="AW300" i="4"/>
  <c r="AV300" i="4"/>
  <c r="AU300" i="4"/>
  <c r="AX297" i="4"/>
  <c r="AW297" i="4"/>
  <c r="AV297" i="4"/>
  <c r="AU297" i="4"/>
  <c r="AX296" i="4"/>
  <c r="AW296" i="4"/>
  <c r="AV296" i="4"/>
  <c r="AU296" i="4"/>
  <c r="AX293" i="4"/>
  <c r="AW293" i="4"/>
  <c r="AV293" i="4"/>
  <c r="AU293" i="4"/>
  <c r="AX292" i="4"/>
  <c r="AW292" i="4"/>
  <c r="AV292" i="4"/>
  <c r="AU292" i="4"/>
  <c r="AX289" i="4"/>
  <c r="AW289" i="4"/>
  <c r="AV289" i="4"/>
  <c r="AU289" i="4"/>
  <c r="AX286" i="4"/>
  <c r="AW286" i="4"/>
  <c r="AV286" i="4"/>
  <c r="AU286" i="4"/>
  <c r="AX282" i="4"/>
  <c r="AW282" i="4"/>
  <c r="AV282" i="4"/>
  <c r="AU282" i="4"/>
  <c r="AX276" i="4"/>
  <c r="AW276" i="4"/>
  <c r="AV276" i="4"/>
  <c r="AU276" i="4"/>
  <c r="AX272" i="4"/>
  <c r="AW272" i="4"/>
  <c r="AV272" i="4"/>
  <c r="AU272" i="4"/>
  <c r="AX268" i="4"/>
  <c r="AW268" i="4"/>
  <c r="AV268" i="4"/>
  <c r="AU268" i="4"/>
  <c r="AX267" i="4"/>
  <c r="AW267" i="4"/>
  <c r="AV267" i="4"/>
  <c r="AU267" i="4"/>
  <c r="AX264" i="4"/>
  <c r="AW264" i="4"/>
  <c r="AV264" i="4"/>
  <c r="AU264" i="4"/>
  <c r="AX263" i="4"/>
  <c r="AW263" i="4"/>
  <c r="AV263" i="4"/>
  <c r="AU263" i="4"/>
  <c r="AX262" i="4"/>
  <c r="AW262" i="4"/>
  <c r="AV262" i="4"/>
  <c r="AU262" i="4"/>
  <c r="AX261" i="4"/>
  <c r="AW261" i="4"/>
  <c r="AV261" i="4"/>
  <c r="AU261" i="4"/>
  <c r="AX258" i="4"/>
  <c r="AW258" i="4"/>
  <c r="AV258" i="4"/>
  <c r="AU258" i="4"/>
  <c r="AX249" i="4"/>
  <c r="AW249" i="4"/>
  <c r="AV249" i="4"/>
  <c r="AU249" i="4"/>
  <c r="AX244" i="4"/>
  <c r="AW244" i="4"/>
  <c r="AV244" i="4"/>
  <c r="AU244" i="4"/>
  <c r="AX237" i="4"/>
  <c r="AW237" i="4"/>
  <c r="AV237" i="4"/>
  <c r="AU237" i="4"/>
  <c r="AX231" i="4"/>
  <c r="AW231" i="4"/>
  <c r="AV231" i="4"/>
  <c r="AU231" i="4"/>
  <c r="AX226" i="4"/>
  <c r="AW226" i="4"/>
  <c r="AV226" i="4"/>
  <c r="AU226" i="4"/>
  <c r="AX222" i="4"/>
  <c r="AW222" i="4"/>
  <c r="AV222" i="4"/>
  <c r="AU222" i="4"/>
  <c r="AX218" i="4"/>
  <c r="AW218" i="4"/>
  <c r="AV218" i="4"/>
  <c r="AU218" i="4"/>
  <c r="AX215" i="4"/>
  <c r="AW215" i="4"/>
  <c r="AV215" i="4"/>
  <c r="AU215" i="4"/>
  <c r="AX212" i="4"/>
  <c r="AW212" i="4"/>
  <c r="AV212" i="4"/>
  <c r="AU212" i="4"/>
  <c r="AX208" i="4"/>
  <c r="AW208" i="4"/>
  <c r="AV208" i="4"/>
  <c r="AU208" i="4"/>
  <c r="AX205" i="4"/>
  <c r="AW205" i="4"/>
  <c r="AV205" i="4"/>
  <c r="AU205" i="4"/>
  <c r="AX202" i="4"/>
  <c r="AW202" i="4"/>
  <c r="AV202" i="4"/>
  <c r="AU202" i="4"/>
  <c r="AX199" i="4"/>
  <c r="AW199" i="4"/>
  <c r="AV199" i="4"/>
  <c r="AU199" i="4"/>
  <c r="AX196" i="4"/>
  <c r="AW196" i="4"/>
  <c r="AV196" i="4"/>
  <c r="AU196" i="4"/>
  <c r="AX193" i="4"/>
  <c r="AW193" i="4"/>
  <c r="AV193" i="4"/>
  <c r="AU193" i="4"/>
  <c r="AX190" i="4"/>
  <c r="AW190" i="4"/>
  <c r="AV190" i="4"/>
  <c r="AU190" i="4"/>
  <c r="AX184" i="4"/>
  <c r="AW184" i="4"/>
  <c r="AV184" i="4"/>
  <c r="AU184" i="4"/>
  <c r="AX179" i="4"/>
  <c r="AW179" i="4"/>
  <c r="AV179" i="4"/>
  <c r="AU179" i="4"/>
  <c r="AX172" i="4"/>
  <c r="AW172" i="4"/>
  <c r="AV172" i="4"/>
  <c r="AU172" i="4"/>
  <c r="AX165" i="4"/>
  <c r="AW165" i="4"/>
  <c r="AV165" i="4"/>
  <c r="AU165" i="4"/>
  <c r="AX162" i="4"/>
  <c r="AW162" i="4"/>
  <c r="AV162" i="4"/>
  <c r="AU162" i="4"/>
  <c r="AX159" i="4"/>
  <c r="AW159" i="4"/>
  <c r="AV159" i="4"/>
  <c r="AU159" i="4"/>
  <c r="AX156" i="4"/>
  <c r="AW156" i="4"/>
  <c r="AV156" i="4"/>
  <c r="AU156" i="4"/>
  <c r="AX148" i="4"/>
  <c r="AW148" i="4"/>
  <c r="AV148" i="4"/>
  <c r="AU148" i="4"/>
  <c r="AX147" i="4"/>
  <c r="AW147" i="4"/>
  <c r="AV147" i="4"/>
  <c r="AU147" i="4"/>
  <c r="AX146" i="4"/>
  <c r="AW146" i="4"/>
  <c r="AV146" i="4"/>
  <c r="AU146" i="4"/>
  <c r="AX142" i="4"/>
  <c r="AW142" i="4"/>
  <c r="AV142" i="4"/>
  <c r="AU142" i="4"/>
  <c r="AX139" i="4"/>
  <c r="AW139" i="4"/>
  <c r="AV139" i="4"/>
  <c r="AU139" i="4"/>
  <c r="AX133" i="4"/>
  <c r="AW133" i="4"/>
  <c r="AV133" i="4"/>
  <c r="AU133" i="4"/>
  <c r="AX130" i="4"/>
  <c r="AW130" i="4"/>
  <c r="AV130" i="4"/>
  <c r="AU130" i="4"/>
  <c r="AX129" i="4"/>
  <c r="AW129" i="4"/>
  <c r="AV129" i="4"/>
  <c r="AU129" i="4"/>
  <c r="AX126" i="4"/>
  <c r="AW126" i="4"/>
  <c r="AV126" i="4"/>
  <c r="AU126" i="4"/>
  <c r="F117" i="4"/>
  <c r="E115" i="4"/>
  <c r="F89" i="4"/>
  <c r="E87" i="4"/>
  <c r="J24" i="4"/>
  <c r="E24" i="4"/>
  <c r="J120" i="4" s="1"/>
  <c r="J23" i="4"/>
  <c r="J21" i="4"/>
  <c r="E21" i="4"/>
  <c r="J91" i="4" s="1"/>
  <c r="J20" i="4"/>
  <c r="J18" i="4"/>
  <c r="E18" i="4"/>
  <c r="F92" i="4" s="1"/>
  <c r="J17" i="4"/>
  <c r="J15" i="4"/>
  <c r="E15" i="4"/>
  <c r="F119" i="4" s="1"/>
  <c r="J14" i="4"/>
  <c r="J12" i="4"/>
  <c r="E7" i="4"/>
  <c r="E85" i="4" s="1"/>
  <c r="J37" i="3"/>
  <c r="J36" i="3"/>
  <c r="J35" i="3"/>
  <c r="AX326" i="3"/>
  <c r="AW326" i="3"/>
  <c r="AV326" i="3"/>
  <c r="AU326" i="3"/>
  <c r="AX325" i="3"/>
  <c r="AW325" i="3"/>
  <c r="AV325" i="3"/>
  <c r="AU325" i="3"/>
  <c r="AX320" i="3"/>
  <c r="AW320" i="3"/>
  <c r="AV320" i="3"/>
  <c r="AU320" i="3"/>
  <c r="AX317" i="3"/>
  <c r="AW317" i="3"/>
  <c r="AV317" i="3"/>
  <c r="AU317" i="3"/>
  <c r="AX315" i="3"/>
  <c r="AW315" i="3"/>
  <c r="AV315" i="3"/>
  <c r="AU315" i="3"/>
  <c r="AX312" i="3"/>
  <c r="AW312" i="3"/>
  <c r="AV312" i="3"/>
  <c r="AU312" i="3"/>
  <c r="AX310" i="3"/>
  <c r="AW310" i="3"/>
  <c r="AV310" i="3"/>
  <c r="AU310" i="3"/>
  <c r="AX306" i="3"/>
  <c r="AW306" i="3"/>
  <c r="AV306" i="3"/>
  <c r="AU306" i="3"/>
  <c r="AX303" i="3"/>
  <c r="AW303" i="3"/>
  <c r="AV303" i="3"/>
  <c r="AU303" i="3"/>
  <c r="AX300" i="3"/>
  <c r="AW300" i="3"/>
  <c r="AV300" i="3"/>
  <c r="AU300" i="3"/>
  <c r="AX297" i="3"/>
  <c r="AW297" i="3"/>
  <c r="AV297" i="3"/>
  <c r="AU297" i="3"/>
  <c r="AX293" i="3"/>
  <c r="AW293" i="3"/>
  <c r="AV293" i="3"/>
  <c r="AU293" i="3"/>
  <c r="AX292" i="3"/>
  <c r="AW292" i="3"/>
  <c r="AV292" i="3"/>
  <c r="AU292" i="3"/>
  <c r="AX289" i="3"/>
  <c r="AW289" i="3"/>
  <c r="AV289" i="3"/>
  <c r="AU289" i="3"/>
  <c r="AX288" i="3"/>
  <c r="AW288" i="3"/>
  <c r="AV288" i="3"/>
  <c r="AU288" i="3"/>
  <c r="AX287" i="3"/>
  <c r="AW287" i="3"/>
  <c r="AV287" i="3"/>
  <c r="AU287" i="3"/>
  <c r="AX284" i="3"/>
  <c r="AW284" i="3"/>
  <c r="AV284" i="3"/>
  <c r="AU284" i="3"/>
  <c r="AX283" i="3"/>
  <c r="AW283" i="3"/>
  <c r="AV283" i="3"/>
  <c r="AU283" i="3"/>
  <c r="AX282" i="3"/>
  <c r="AW282" i="3"/>
  <c r="AV282" i="3"/>
  <c r="AU282" i="3"/>
  <c r="AX279" i="3"/>
  <c r="AW279" i="3"/>
  <c r="AV279" i="3"/>
  <c r="AU279" i="3"/>
  <c r="AX278" i="3"/>
  <c r="AW278" i="3"/>
  <c r="AV278" i="3"/>
  <c r="AU278" i="3"/>
  <c r="AX277" i="3"/>
  <c r="AW277" i="3"/>
  <c r="AV277" i="3"/>
  <c r="AU277" i="3"/>
  <c r="AX276" i="3"/>
  <c r="AW276" i="3"/>
  <c r="AV276" i="3"/>
  <c r="AU276" i="3"/>
  <c r="AX275" i="3"/>
  <c r="AW275" i="3"/>
  <c r="AV275" i="3"/>
  <c r="AU275" i="3"/>
  <c r="AX272" i="3"/>
  <c r="AW272" i="3"/>
  <c r="AV272" i="3"/>
  <c r="AU272" i="3"/>
  <c r="AX271" i="3"/>
  <c r="AW271" i="3"/>
  <c r="AV271" i="3"/>
  <c r="AU271" i="3"/>
  <c r="AX270" i="3"/>
  <c r="AW270" i="3"/>
  <c r="AV270" i="3"/>
  <c r="AU270" i="3"/>
  <c r="AX267" i="3"/>
  <c r="AW267" i="3"/>
  <c r="AV267" i="3"/>
  <c r="AU267" i="3"/>
  <c r="AX266" i="3"/>
  <c r="AW266" i="3"/>
  <c r="AV266" i="3"/>
  <c r="AU266" i="3"/>
  <c r="AX263" i="3"/>
  <c r="AW263" i="3"/>
  <c r="AV263" i="3"/>
  <c r="AU263" i="3"/>
  <c r="AX262" i="3"/>
  <c r="AW262" i="3"/>
  <c r="AV262" i="3"/>
  <c r="AU262" i="3"/>
  <c r="AX261" i="3"/>
  <c r="AW261" i="3"/>
  <c r="AV261" i="3"/>
  <c r="AU261" i="3"/>
  <c r="AX258" i="3"/>
  <c r="AW258" i="3"/>
  <c r="AV258" i="3"/>
  <c r="AU258" i="3"/>
  <c r="AX257" i="3"/>
  <c r="AW257" i="3"/>
  <c r="AV257" i="3"/>
  <c r="AU257" i="3"/>
  <c r="AX256" i="3"/>
  <c r="AW256" i="3"/>
  <c r="AV256" i="3"/>
  <c r="AU256" i="3"/>
  <c r="AX253" i="3"/>
  <c r="AW253" i="3"/>
  <c r="AV253" i="3"/>
  <c r="AU253" i="3"/>
  <c r="AX252" i="3"/>
  <c r="AW252" i="3"/>
  <c r="AV252" i="3"/>
  <c r="AU252" i="3"/>
  <c r="AX249" i="3"/>
  <c r="AW249" i="3"/>
  <c r="AV249" i="3"/>
  <c r="AU249" i="3"/>
  <c r="AX246" i="3"/>
  <c r="AW246" i="3"/>
  <c r="AV246" i="3"/>
  <c r="AU246" i="3"/>
  <c r="AX245" i="3"/>
  <c r="AW245" i="3"/>
  <c r="AV245" i="3"/>
  <c r="AU245" i="3"/>
  <c r="AX242" i="3"/>
  <c r="AW242" i="3"/>
  <c r="AV242" i="3"/>
  <c r="AU242" i="3"/>
  <c r="AX241" i="3"/>
  <c r="AW241" i="3"/>
  <c r="AV241" i="3"/>
  <c r="AU241" i="3"/>
  <c r="AX238" i="3"/>
  <c r="AW238" i="3"/>
  <c r="AV238" i="3"/>
  <c r="AU238" i="3"/>
  <c r="AX237" i="3"/>
  <c r="AW237" i="3"/>
  <c r="AV237" i="3"/>
  <c r="AU237" i="3"/>
  <c r="AX236" i="3"/>
  <c r="AW236" i="3"/>
  <c r="AV236" i="3"/>
  <c r="AU236" i="3"/>
  <c r="AX233" i="3"/>
  <c r="AW233" i="3"/>
  <c r="AV233" i="3"/>
  <c r="AU233" i="3"/>
  <c r="AX230" i="3"/>
  <c r="AW230" i="3"/>
  <c r="AV230" i="3"/>
  <c r="AU230" i="3"/>
  <c r="AX225" i="3"/>
  <c r="AW225" i="3"/>
  <c r="AV225" i="3"/>
  <c r="AU225" i="3"/>
  <c r="AX221" i="3"/>
  <c r="AW221" i="3"/>
  <c r="AV221" i="3"/>
  <c r="AU221" i="3"/>
  <c r="AX217" i="3"/>
  <c r="AW217" i="3"/>
  <c r="AV217" i="3"/>
  <c r="AU217" i="3"/>
  <c r="AX213" i="3"/>
  <c r="AW213" i="3"/>
  <c r="AV213" i="3"/>
  <c r="AU213" i="3"/>
  <c r="AX209" i="3"/>
  <c r="AW209" i="3"/>
  <c r="AV209" i="3"/>
  <c r="AU209" i="3"/>
  <c r="AX205" i="3"/>
  <c r="AW205" i="3"/>
  <c r="AV205" i="3"/>
  <c r="AU205" i="3"/>
  <c r="AX203" i="3"/>
  <c r="AW203" i="3"/>
  <c r="AV203" i="3"/>
  <c r="AU203" i="3"/>
  <c r="AX199" i="3"/>
  <c r="AW199" i="3"/>
  <c r="AV199" i="3"/>
  <c r="AU199" i="3"/>
  <c r="AX195" i="3"/>
  <c r="AW195" i="3"/>
  <c r="AV195" i="3"/>
  <c r="AU195" i="3"/>
  <c r="AX191" i="3"/>
  <c r="AW191" i="3"/>
  <c r="AV191" i="3"/>
  <c r="AU191" i="3"/>
  <c r="AX189" i="3"/>
  <c r="AW189" i="3"/>
  <c r="AV189" i="3"/>
  <c r="AU189" i="3"/>
  <c r="AX185" i="3"/>
  <c r="AW185" i="3"/>
  <c r="AV185" i="3"/>
  <c r="AU185" i="3"/>
  <c r="AX181" i="3"/>
  <c r="AW181" i="3"/>
  <c r="AV181" i="3"/>
  <c r="AU181" i="3"/>
  <c r="AX175" i="3"/>
  <c r="AW175" i="3"/>
  <c r="AV175" i="3"/>
  <c r="AU175" i="3"/>
  <c r="AX169" i="3"/>
  <c r="AW169" i="3"/>
  <c r="AV169" i="3"/>
  <c r="AU169" i="3"/>
  <c r="AX166" i="3"/>
  <c r="AW166" i="3"/>
  <c r="AV166" i="3"/>
  <c r="AU166" i="3"/>
  <c r="AX163" i="3"/>
  <c r="AW163" i="3"/>
  <c r="AV163" i="3"/>
  <c r="AU163" i="3"/>
  <c r="AX157" i="3"/>
  <c r="AW157" i="3"/>
  <c r="AV157" i="3"/>
  <c r="AU157" i="3"/>
  <c r="AX154" i="3"/>
  <c r="AW154" i="3"/>
  <c r="AV154" i="3"/>
  <c r="AU154" i="3"/>
  <c r="AX148" i="3"/>
  <c r="AW148" i="3"/>
  <c r="AV148" i="3"/>
  <c r="AU148" i="3"/>
  <c r="AX147" i="3"/>
  <c r="AW147" i="3"/>
  <c r="AV147" i="3"/>
  <c r="AU147" i="3"/>
  <c r="AX144" i="3"/>
  <c r="AW144" i="3"/>
  <c r="AV144" i="3"/>
  <c r="AU144" i="3"/>
  <c r="AX140" i="3"/>
  <c r="AW140" i="3"/>
  <c r="AV140" i="3"/>
  <c r="AU140" i="3"/>
  <c r="AX139" i="3"/>
  <c r="AW139" i="3"/>
  <c r="AV139" i="3"/>
  <c r="AU139" i="3"/>
  <c r="AX136" i="3"/>
  <c r="AW136" i="3"/>
  <c r="AV136" i="3"/>
  <c r="AU136" i="3"/>
  <c r="AX133" i="3"/>
  <c r="AW133" i="3"/>
  <c r="AV133" i="3"/>
  <c r="AU133" i="3"/>
  <c r="AX130" i="3"/>
  <c r="AW130" i="3"/>
  <c r="AV130" i="3"/>
  <c r="AU130" i="3"/>
  <c r="AX127" i="3"/>
  <c r="AW127" i="3"/>
  <c r="AV127" i="3"/>
  <c r="AU127" i="3"/>
  <c r="F118" i="3"/>
  <c r="E116" i="3"/>
  <c r="F89" i="3"/>
  <c r="E87" i="3"/>
  <c r="J24" i="3"/>
  <c r="E24" i="3"/>
  <c r="J121" i="3" s="1"/>
  <c r="J23" i="3"/>
  <c r="J21" i="3"/>
  <c r="E21" i="3"/>
  <c r="J120" i="3" s="1"/>
  <c r="J20" i="3"/>
  <c r="J18" i="3"/>
  <c r="E18" i="3"/>
  <c r="F92" i="3" s="1"/>
  <c r="J17" i="3"/>
  <c r="J15" i="3"/>
  <c r="E15" i="3"/>
  <c r="F91" i="3" s="1"/>
  <c r="J14" i="3"/>
  <c r="J12" i="3"/>
  <c r="E7" i="3"/>
  <c r="E114" i="3" s="1"/>
  <c r="J37" i="2"/>
  <c r="J36" i="2"/>
  <c r="J35" i="2"/>
  <c r="AZ464" i="2"/>
  <c r="AY464" i="2"/>
  <c r="AX464" i="2"/>
  <c r="AW464" i="2"/>
  <c r="AZ459" i="2"/>
  <c r="AY459" i="2"/>
  <c r="AX459" i="2"/>
  <c r="AW459" i="2"/>
  <c r="AZ456" i="2"/>
  <c r="AY456" i="2"/>
  <c r="AX456" i="2"/>
  <c r="AW456" i="2"/>
  <c r="AZ453" i="2"/>
  <c r="AY453" i="2"/>
  <c r="AX453" i="2"/>
  <c r="AW453" i="2"/>
  <c r="AZ451" i="2"/>
  <c r="AY451" i="2"/>
  <c r="AX451" i="2"/>
  <c r="AW451" i="2"/>
  <c r="AZ447" i="2"/>
  <c r="AY447" i="2"/>
  <c r="AX447" i="2"/>
  <c r="AW447" i="2"/>
  <c r="AZ445" i="2"/>
  <c r="AY445" i="2"/>
  <c r="AX445" i="2"/>
  <c r="AW445" i="2"/>
  <c r="AZ441" i="2"/>
  <c r="AY441" i="2"/>
  <c r="AX441" i="2"/>
  <c r="AW441" i="2"/>
  <c r="AZ438" i="2"/>
  <c r="AY438" i="2"/>
  <c r="AX438" i="2"/>
  <c r="AW438" i="2"/>
  <c r="AZ434" i="2"/>
  <c r="AY434" i="2"/>
  <c r="AX434" i="2"/>
  <c r="AW434" i="2"/>
  <c r="AZ431" i="2"/>
  <c r="AY431" i="2"/>
  <c r="AX431" i="2"/>
  <c r="AW431" i="2"/>
  <c r="AZ427" i="2"/>
  <c r="AY427" i="2"/>
  <c r="AX427" i="2"/>
  <c r="AW427" i="2"/>
  <c r="AZ424" i="2"/>
  <c r="AY424" i="2"/>
  <c r="AX424" i="2"/>
  <c r="AW424" i="2"/>
  <c r="AZ421" i="2"/>
  <c r="AY421" i="2"/>
  <c r="AX421" i="2"/>
  <c r="AW421" i="2"/>
  <c r="AZ417" i="2"/>
  <c r="AY417" i="2"/>
  <c r="AX417" i="2"/>
  <c r="AW417" i="2"/>
  <c r="AZ412" i="2"/>
  <c r="AY412" i="2"/>
  <c r="AX412" i="2"/>
  <c r="AW412" i="2"/>
  <c r="AZ409" i="2"/>
  <c r="AY409" i="2"/>
  <c r="AX409" i="2"/>
  <c r="AW409" i="2"/>
  <c r="AZ406" i="2"/>
  <c r="AY406" i="2"/>
  <c r="AX406" i="2"/>
  <c r="AW406" i="2"/>
  <c r="AZ396" i="2"/>
  <c r="AY396" i="2"/>
  <c r="AX396" i="2"/>
  <c r="AW396" i="2"/>
  <c r="AZ390" i="2"/>
  <c r="AY390" i="2"/>
  <c r="AX390" i="2"/>
  <c r="AW390" i="2"/>
  <c r="AZ386" i="2"/>
  <c r="AY386" i="2"/>
  <c r="AX386" i="2"/>
  <c r="AW386" i="2"/>
  <c r="AZ383" i="2"/>
  <c r="AY383" i="2"/>
  <c r="AX383" i="2"/>
  <c r="AW383" i="2"/>
  <c r="AZ379" i="2"/>
  <c r="AY379" i="2"/>
  <c r="AX379" i="2"/>
  <c r="AW379" i="2"/>
  <c r="AZ376" i="2"/>
  <c r="AY376" i="2"/>
  <c r="AX376" i="2"/>
  <c r="AW376" i="2"/>
  <c r="AZ375" i="2"/>
  <c r="AY375" i="2"/>
  <c r="AX375" i="2"/>
  <c r="AW375" i="2"/>
  <c r="AZ374" i="2"/>
  <c r="AY374" i="2"/>
  <c r="AX374" i="2"/>
  <c r="AW374" i="2"/>
  <c r="AZ373" i="2"/>
  <c r="AY373" i="2"/>
  <c r="AX373" i="2"/>
  <c r="AW373" i="2"/>
  <c r="AZ369" i="2"/>
  <c r="AY369" i="2"/>
  <c r="AX369" i="2"/>
  <c r="AW369" i="2"/>
  <c r="AZ366" i="2"/>
  <c r="AY366" i="2"/>
  <c r="AX366" i="2"/>
  <c r="AW366" i="2"/>
  <c r="AZ363" i="2"/>
  <c r="AY363" i="2"/>
  <c r="AX363" i="2"/>
  <c r="AW363" i="2"/>
  <c r="AZ358" i="2"/>
  <c r="AY358" i="2"/>
  <c r="AX358" i="2"/>
  <c r="AW358" i="2"/>
  <c r="AZ357" i="2"/>
  <c r="AY357" i="2"/>
  <c r="AX357" i="2"/>
  <c r="AW357" i="2"/>
  <c r="AZ356" i="2"/>
  <c r="AY356" i="2"/>
  <c r="AX356" i="2"/>
  <c r="AW356" i="2"/>
  <c r="AZ355" i="2"/>
  <c r="AY355" i="2"/>
  <c r="AX355" i="2"/>
  <c r="AW355" i="2"/>
  <c r="AZ352" i="2"/>
  <c r="AY352" i="2"/>
  <c r="AX352" i="2"/>
  <c r="AW352" i="2"/>
  <c r="AZ349" i="2"/>
  <c r="AY349" i="2"/>
  <c r="AX349" i="2"/>
  <c r="AW349" i="2"/>
  <c r="AZ346" i="2"/>
  <c r="AY346" i="2"/>
  <c r="AX346" i="2"/>
  <c r="AW346" i="2"/>
  <c r="AZ343" i="2"/>
  <c r="AY343" i="2"/>
  <c r="AX343" i="2"/>
  <c r="AW343" i="2"/>
  <c r="AZ340" i="2"/>
  <c r="AY340" i="2"/>
  <c r="AX340" i="2"/>
  <c r="AW340" i="2"/>
  <c r="AZ337" i="2"/>
  <c r="AY337" i="2"/>
  <c r="AX337" i="2"/>
  <c r="AW337" i="2"/>
  <c r="AZ332" i="2"/>
  <c r="AY332" i="2"/>
  <c r="AX332" i="2"/>
  <c r="AW332" i="2"/>
  <c r="AZ327" i="2"/>
  <c r="AY327" i="2"/>
  <c r="AX327" i="2"/>
  <c r="AW327" i="2"/>
  <c r="AZ324" i="2"/>
  <c r="AY324" i="2"/>
  <c r="AX324" i="2"/>
  <c r="AW324" i="2"/>
  <c r="AZ320" i="2"/>
  <c r="AY320" i="2"/>
  <c r="AX320" i="2"/>
  <c r="AW320" i="2"/>
  <c r="AZ316" i="2"/>
  <c r="AY316" i="2"/>
  <c r="AX316" i="2"/>
  <c r="AW316" i="2"/>
  <c r="AZ310" i="2"/>
  <c r="AY310" i="2"/>
  <c r="AX310" i="2"/>
  <c r="AW310" i="2"/>
  <c r="AZ306" i="2"/>
  <c r="AY306" i="2"/>
  <c r="AX306" i="2"/>
  <c r="AW306" i="2"/>
  <c r="AZ302" i="2"/>
  <c r="AY302" i="2"/>
  <c r="AX302" i="2"/>
  <c r="AW302" i="2"/>
  <c r="AZ296" i="2"/>
  <c r="AY296" i="2"/>
  <c r="AX296" i="2"/>
  <c r="AW296" i="2"/>
  <c r="AZ290" i="2"/>
  <c r="AY290" i="2"/>
  <c r="AX290" i="2"/>
  <c r="AW290" i="2"/>
  <c r="AZ284" i="2"/>
  <c r="AY284" i="2"/>
  <c r="AX284" i="2"/>
  <c r="AW284" i="2"/>
  <c r="AZ278" i="2"/>
  <c r="AY278" i="2"/>
  <c r="AX278" i="2"/>
  <c r="AW278" i="2"/>
  <c r="AZ274" i="2"/>
  <c r="AY274" i="2"/>
  <c r="AX274" i="2"/>
  <c r="AW274" i="2"/>
  <c r="AZ268" i="2"/>
  <c r="AY268" i="2"/>
  <c r="AX268" i="2"/>
  <c r="AW268" i="2"/>
  <c r="AZ265" i="2"/>
  <c r="AY265" i="2"/>
  <c r="AX265" i="2"/>
  <c r="AW265" i="2"/>
  <c r="AZ261" i="2"/>
  <c r="AY261" i="2"/>
  <c r="AX261" i="2"/>
  <c r="AW261" i="2"/>
  <c r="AZ257" i="2"/>
  <c r="AY257" i="2"/>
  <c r="AX257" i="2"/>
  <c r="AW257" i="2"/>
  <c r="AZ251" i="2"/>
  <c r="AY251" i="2"/>
  <c r="AX251" i="2"/>
  <c r="AW251" i="2"/>
  <c r="AZ247" i="2"/>
  <c r="AY247" i="2"/>
  <c r="AX247" i="2"/>
  <c r="AW247" i="2"/>
  <c r="AZ243" i="2"/>
  <c r="AY243" i="2"/>
  <c r="AX243" i="2"/>
  <c r="AW243" i="2"/>
  <c r="AZ238" i="2"/>
  <c r="AY238" i="2"/>
  <c r="AX238" i="2"/>
  <c r="AW238" i="2"/>
  <c r="AZ234" i="2"/>
  <c r="AY234" i="2"/>
  <c r="AX234" i="2"/>
  <c r="AW234" i="2"/>
  <c r="AZ231" i="2"/>
  <c r="AY231" i="2"/>
  <c r="AX231" i="2"/>
  <c r="AW231" i="2"/>
  <c r="AZ228" i="2"/>
  <c r="AY228" i="2"/>
  <c r="AX228" i="2"/>
  <c r="AW228" i="2"/>
  <c r="AZ224" i="2"/>
  <c r="AY224" i="2"/>
  <c r="AX224" i="2"/>
  <c r="AW224" i="2"/>
  <c r="AZ221" i="2"/>
  <c r="AY221" i="2"/>
  <c r="AX221" i="2"/>
  <c r="AW221" i="2"/>
  <c r="AZ218" i="2"/>
  <c r="AY218" i="2"/>
  <c r="AX218" i="2"/>
  <c r="AW218" i="2"/>
  <c r="AZ215" i="2"/>
  <c r="AY215" i="2"/>
  <c r="AX215" i="2"/>
  <c r="AW215" i="2"/>
  <c r="AZ211" i="2"/>
  <c r="AY211" i="2"/>
  <c r="AX211" i="2"/>
  <c r="AW211" i="2"/>
  <c r="AZ208" i="2"/>
  <c r="AY208" i="2"/>
  <c r="AX208" i="2"/>
  <c r="AW208" i="2"/>
  <c r="AZ205" i="2"/>
  <c r="AY205" i="2"/>
  <c r="AX205" i="2"/>
  <c r="AW205" i="2"/>
  <c r="AZ202" i="2"/>
  <c r="AY202" i="2"/>
  <c r="AX202" i="2"/>
  <c r="AW202" i="2"/>
  <c r="AZ199" i="2"/>
  <c r="AY199" i="2"/>
  <c r="AX199" i="2"/>
  <c r="AW199" i="2"/>
  <c r="AZ196" i="2"/>
  <c r="AY196" i="2"/>
  <c r="AX196" i="2"/>
  <c r="AW196" i="2"/>
  <c r="AZ193" i="2"/>
  <c r="AY193" i="2"/>
  <c r="AX193" i="2"/>
  <c r="AW193" i="2"/>
  <c r="AZ190" i="2"/>
  <c r="AY190" i="2"/>
  <c r="AX190" i="2"/>
  <c r="AW190" i="2"/>
  <c r="AZ187" i="2"/>
  <c r="AY187" i="2"/>
  <c r="AX187" i="2"/>
  <c r="AW187" i="2"/>
  <c r="AZ184" i="2"/>
  <c r="AY184" i="2"/>
  <c r="AX184" i="2"/>
  <c r="AW184" i="2"/>
  <c r="AZ181" i="2"/>
  <c r="AY181" i="2"/>
  <c r="AX181" i="2"/>
  <c r="AW181" i="2"/>
  <c r="AZ172" i="2"/>
  <c r="AY172" i="2"/>
  <c r="AX172" i="2"/>
  <c r="AW172" i="2"/>
  <c r="AZ169" i="2"/>
  <c r="AY169" i="2"/>
  <c r="AX169" i="2"/>
  <c r="AW169" i="2"/>
  <c r="AZ166" i="2"/>
  <c r="AY166" i="2"/>
  <c r="AX166" i="2"/>
  <c r="AW166" i="2"/>
  <c r="AZ162" i="2"/>
  <c r="AY162" i="2"/>
  <c r="AX162" i="2"/>
  <c r="AW162" i="2"/>
  <c r="AZ159" i="2"/>
  <c r="AY159" i="2"/>
  <c r="AX159" i="2"/>
  <c r="AW159" i="2"/>
  <c r="AZ156" i="2"/>
  <c r="AY156" i="2"/>
  <c r="AX156" i="2"/>
  <c r="AW156" i="2"/>
  <c r="AZ153" i="2"/>
  <c r="AY153" i="2"/>
  <c r="AX153" i="2"/>
  <c r="AW153" i="2"/>
  <c r="AZ150" i="2"/>
  <c r="AY150" i="2"/>
  <c r="AX150" i="2"/>
  <c r="AW150" i="2"/>
  <c r="AZ147" i="2"/>
  <c r="AY147" i="2"/>
  <c r="AX147" i="2"/>
  <c r="AW147" i="2"/>
  <c r="AZ144" i="2"/>
  <c r="AY144" i="2"/>
  <c r="AX144" i="2"/>
  <c r="AW144" i="2"/>
  <c r="AZ141" i="2"/>
  <c r="AY141" i="2"/>
  <c r="AX141" i="2"/>
  <c r="AW141" i="2"/>
  <c r="AZ138" i="2"/>
  <c r="AY138" i="2"/>
  <c r="AX138" i="2"/>
  <c r="AW138" i="2"/>
  <c r="AZ135" i="2"/>
  <c r="AY135" i="2"/>
  <c r="AX135" i="2"/>
  <c r="AW135" i="2"/>
  <c r="AZ132" i="2"/>
  <c r="AY132" i="2"/>
  <c r="AX132" i="2"/>
  <c r="AW132" i="2"/>
  <c r="AZ129" i="2"/>
  <c r="AY129" i="2"/>
  <c r="AX129" i="2"/>
  <c r="AW129" i="2"/>
  <c r="AZ126" i="2"/>
  <c r="AY126" i="2"/>
  <c r="AX126" i="2"/>
  <c r="AW126" i="2"/>
  <c r="F117" i="2"/>
  <c r="E115" i="2"/>
  <c r="F89" i="2"/>
  <c r="E87" i="2"/>
  <c r="J24" i="2"/>
  <c r="E24" i="2"/>
  <c r="J120" i="2" s="1"/>
  <c r="J23" i="2"/>
  <c r="J21" i="2"/>
  <c r="E21" i="2"/>
  <c r="J119" i="2" s="1"/>
  <c r="J20" i="2"/>
  <c r="J18" i="2"/>
  <c r="E18" i="2"/>
  <c r="F120" i="2" s="1"/>
  <c r="J17" i="2"/>
  <c r="J15" i="2"/>
  <c r="E15" i="2"/>
  <c r="F119" i="2" s="1"/>
  <c r="J14" i="2"/>
  <c r="J12" i="2"/>
  <c r="E7" i="2"/>
  <c r="E113" i="2" s="1"/>
  <c r="L90" i="1"/>
  <c r="AM90" i="1"/>
  <c r="AM89" i="1"/>
  <c r="L89" i="1"/>
  <c r="L87" i="1"/>
  <c r="L85" i="1"/>
  <c r="L84" i="1"/>
  <c r="BB409" i="2"/>
  <c r="BB355" i="2"/>
  <c r="BB205" i="2"/>
  <c r="BB447" i="2"/>
  <c r="J135" i="2"/>
  <c r="P135" i="2" s="1"/>
  <c r="J257" i="2"/>
  <c r="P257" i="2" s="1"/>
  <c r="BB310" i="2"/>
  <c r="BB441" i="2"/>
  <c r="J355" i="2"/>
  <c r="BB306" i="2"/>
  <c r="BB181" i="2"/>
  <c r="BB221" i="2"/>
  <c r="BB412" i="2"/>
  <c r="J373" i="2"/>
  <c r="J208" i="2"/>
  <c r="P208" i="2" s="1"/>
  <c r="BB147" i="2"/>
  <c r="BB374" i="2"/>
  <c r="BB346" i="2"/>
  <c r="J166" i="2"/>
  <c r="P166" i="2" s="1"/>
  <c r="BB352" i="2"/>
  <c r="BB196" i="2"/>
  <c r="BB316" i="2"/>
  <c r="J238" i="2"/>
  <c r="P238" i="2" s="1"/>
  <c r="J184" i="2"/>
  <c r="P184" i="2" s="1"/>
  <c r="BB129" i="2"/>
  <c r="J277" i="3"/>
  <c r="P277" i="3" s="1"/>
  <c r="J238" i="3"/>
  <c r="P238" i="3" s="1"/>
  <c r="AZ279" i="3"/>
  <c r="AZ249" i="3"/>
  <c r="AZ312" i="3"/>
  <c r="AZ284" i="3"/>
  <c r="AZ257" i="3"/>
  <c r="AZ297" i="3"/>
  <c r="AZ256" i="3"/>
  <c r="AZ283" i="3"/>
  <c r="AZ262" i="3"/>
  <c r="J225" i="3"/>
  <c r="P225" i="3" s="1"/>
  <c r="J139" i="3"/>
  <c r="P139" i="3" s="1"/>
  <c r="J236" i="3"/>
  <c r="P236" i="3" s="1"/>
  <c r="AZ139" i="3"/>
  <c r="J326" i="3"/>
  <c r="P326" i="3" s="1"/>
  <c r="AZ288" i="3"/>
  <c r="AZ147" i="3"/>
  <c r="J209" i="3"/>
  <c r="P209" i="3" s="1"/>
  <c r="AZ157" i="3"/>
  <c r="AZ328" i="4"/>
  <c r="AZ179" i="4"/>
  <c r="J328" i="4"/>
  <c r="P328" i="4" s="1"/>
  <c r="J310" i="4"/>
  <c r="P310" i="4" s="1"/>
  <c r="J324" i="4"/>
  <c r="P324" i="4" s="1"/>
  <c r="AZ226" i="4"/>
  <c r="J318" i="4"/>
  <c r="P318" i="4" s="1"/>
  <c r="J249" i="4"/>
  <c r="P249" i="4" s="1"/>
  <c r="AZ319" i="4"/>
  <c r="J308" i="4"/>
  <c r="P308" i="4" s="1"/>
  <c r="J215" i="4"/>
  <c r="P215" i="4" s="1"/>
  <c r="J130" i="4"/>
  <c r="P130" i="4" s="1"/>
  <c r="J571" i="5"/>
  <c r="P571" i="5" s="1"/>
  <c r="J523" i="5"/>
  <c r="J346" i="5"/>
  <c r="P346" i="5" s="1"/>
  <c r="AZ220" i="5"/>
  <c r="J591" i="5"/>
  <c r="P591" i="5" s="1"/>
  <c r="J522" i="5"/>
  <c r="P522" i="5" s="1"/>
  <c r="J452" i="5"/>
  <c r="P452" i="5" s="1"/>
  <c r="AZ274" i="5"/>
  <c r="J149" i="5"/>
  <c r="P149" i="5" s="1"/>
  <c r="AZ492" i="5"/>
  <c r="AZ423" i="5"/>
  <c r="AZ204" i="5"/>
  <c r="AZ146" i="5"/>
  <c r="AZ563" i="5"/>
  <c r="J380" i="5"/>
  <c r="AZ337" i="5"/>
  <c r="J204" i="5"/>
  <c r="P204" i="5" s="1"/>
  <c r="J143" i="5"/>
  <c r="P143" i="5" s="1"/>
  <c r="J573" i="5"/>
  <c r="P573" i="5" s="1"/>
  <c r="AZ424" i="5"/>
  <c r="J621" i="5"/>
  <c r="P621" i="5" s="1"/>
  <c r="J546" i="5"/>
  <c r="P546" i="5" s="1"/>
  <c r="AZ333" i="5"/>
  <c r="J140" i="5"/>
  <c r="P140" i="5" s="1"/>
  <c r="J496" i="5"/>
  <c r="P496" i="5" s="1"/>
  <c r="J422" i="5"/>
  <c r="P422" i="5" s="1"/>
  <c r="AZ352" i="5"/>
  <c r="AZ234" i="5"/>
  <c r="J166" i="5"/>
  <c r="P166" i="5" s="1"/>
  <c r="AZ577" i="5"/>
  <c r="J474" i="5"/>
  <c r="P474" i="5" s="1"/>
  <c r="J634" i="5"/>
  <c r="AZ409" i="5"/>
  <c r="J653" i="5"/>
  <c r="P653" i="5" s="1"/>
  <c r="AZ564" i="5"/>
  <c r="AZ513" i="5"/>
  <c r="J389" i="5"/>
  <c r="AZ313" i="5"/>
  <c r="AZ156" i="5"/>
  <c r="AZ474" i="5"/>
  <c r="AZ356" i="5"/>
  <c r="J268" i="5"/>
  <c r="P268" i="5" s="1"/>
  <c r="BB167" i="6"/>
  <c r="BB149" i="6"/>
  <c r="BB168" i="6"/>
  <c r="BB160" i="6"/>
  <c r="J138" i="6"/>
  <c r="P138" i="6" s="1"/>
  <c r="J160" i="6"/>
  <c r="P160" i="6" s="1"/>
  <c r="BB153" i="6"/>
  <c r="J154" i="6"/>
  <c r="P154" i="6" s="1"/>
  <c r="BB139" i="6"/>
  <c r="BB125" i="6"/>
  <c r="J133" i="6"/>
  <c r="P133" i="6" s="1"/>
  <c r="J133" i="7"/>
  <c r="P133" i="7" s="1"/>
  <c r="BB128" i="7"/>
  <c r="BB133" i="7"/>
  <c r="BB129" i="7"/>
  <c r="J127" i="7"/>
  <c r="P127" i="7" s="1"/>
  <c r="J139" i="8"/>
  <c r="P139" i="8" s="1"/>
  <c r="J133" i="8"/>
  <c r="P133" i="8" s="1"/>
  <c r="J121" i="8"/>
  <c r="P121" i="8" s="1"/>
  <c r="J166" i="9"/>
  <c r="P166" i="9" s="1"/>
  <c r="J150" i="9"/>
  <c r="P150" i="9" s="1"/>
  <c r="BB130" i="9"/>
  <c r="BB178" i="9"/>
  <c r="J131" i="9"/>
  <c r="P131" i="9" s="1"/>
  <c r="J194" i="9"/>
  <c r="P194" i="9" s="1"/>
  <c r="BB192" i="9"/>
  <c r="BB136" i="9"/>
  <c r="J133" i="9"/>
  <c r="P133" i="9" s="1"/>
  <c r="BB126" i="9"/>
  <c r="BB189" i="9"/>
  <c r="BB165" i="9"/>
  <c r="J195" i="9"/>
  <c r="P195" i="9" s="1"/>
  <c r="J122" i="9"/>
  <c r="P122" i="9" s="1"/>
  <c r="J153" i="9"/>
  <c r="P153" i="9" s="1"/>
  <c r="BB172" i="9"/>
  <c r="J138" i="9"/>
  <c r="P138" i="9" s="1"/>
  <c r="J119" i="10"/>
  <c r="P119" i="10" s="1"/>
  <c r="BB120" i="10"/>
  <c r="J431" i="2"/>
  <c r="P431" i="2" s="1"/>
  <c r="BB363" i="2"/>
  <c r="BB247" i="2"/>
  <c r="BB202" i="2"/>
  <c r="BB243" i="2"/>
  <c r="J441" i="2"/>
  <c r="P441" i="2" s="1"/>
  <c r="J251" i="2"/>
  <c r="P251" i="2" s="1"/>
  <c r="J261" i="2"/>
  <c r="P261" i="2" s="1"/>
  <c r="J427" i="2"/>
  <c r="P427" i="2" s="1"/>
  <c r="J386" i="2"/>
  <c r="P386" i="2" s="1"/>
  <c r="BB278" i="2"/>
  <c r="BB383" i="2"/>
  <c r="BB215" i="2"/>
  <c r="J156" i="2"/>
  <c r="P156" i="2" s="1"/>
  <c r="BB357" i="2"/>
  <c r="BB218" i="2"/>
  <c r="J252" i="3"/>
  <c r="P252" i="3" s="1"/>
  <c r="AZ136" i="3"/>
  <c r="AZ191" i="3"/>
  <c r="AZ320" i="3"/>
  <c r="AZ303" i="3"/>
  <c r="AZ169" i="3"/>
  <c r="AZ242" i="3"/>
  <c r="AZ195" i="3"/>
  <c r="AZ337" i="4"/>
  <c r="AZ263" i="4"/>
  <c r="AZ196" i="4"/>
  <c r="J323" i="4"/>
  <c r="P323" i="4" s="1"/>
  <c r="J208" i="4"/>
  <c r="P208" i="4" s="1"/>
  <c r="J320" i="4"/>
  <c r="P320" i="4" s="1"/>
  <c r="J267" i="4"/>
  <c r="P267" i="4" s="1"/>
  <c r="J331" i="4"/>
  <c r="P331" i="4" s="1"/>
  <c r="J261" i="4"/>
  <c r="P261" i="4" s="1"/>
  <c r="AZ324" i="4"/>
  <c r="J303" i="4"/>
  <c r="P303" i="4" s="1"/>
  <c r="AZ249" i="4"/>
  <c r="J165" i="4"/>
  <c r="P165" i="4" s="1"/>
  <c r="J594" i="5"/>
  <c r="P594" i="5" s="1"/>
  <c r="J537" i="5"/>
  <c r="P537" i="5" s="1"/>
  <c r="AZ383" i="5"/>
  <c r="AZ191" i="5"/>
  <c r="AZ491" i="5"/>
  <c r="AZ422" i="5"/>
  <c r="AZ634" i="5"/>
  <c r="AZ554" i="5"/>
  <c r="J423" i="5"/>
  <c r="P423" i="5" s="1"/>
  <c r="J297" i="5"/>
  <c r="P297" i="5" s="1"/>
  <c r="AZ659" i="5"/>
  <c r="J478" i="5"/>
  <c r="P478" i="5" s="1"/>
  <c r="AZ390" i="5"/>
  <c r="AZ341" i="5"/>
  <c r="AZ263" i="5"/>
  <c r="AZ179" i="5"/>
  <c r="J651" i="5"/>
  <c r="P651" i="5" s="1"/>
  <c r="J552" i="5"/>
  <c r="P552" i="5" s="1"/>
  <c r="AZ478" i="5"/>
  <c r="AZ649" i="5"/>
  <c r="AZ536" i="5"/>
  <c r="J351" i="5"/>
  <c r="P351" i="5" s="1"/>
  <c r="AZ656" i="5"/>
  <c r="J532" i="5"/>
  <c r="P532" i="5" s="1"/>
  <c r="J511" i="5"/>
  <c r="J144" i="6"/>
  <c r="P144" i="6" s="1"/>
  <c r="J139" i="6"/>
  <c r="P139" i="6" s="1"/>
  <c r="BB141" i="6"/>
  <c r="BB131" i="7"/>
  <c r="J134" i="7"/>
  <c r="P134" i="7" s="1"/>
  <c r="BB135" i="7"/>
  <c r="J131" i="7"/>
  <c r="P131" i="7" s="1"/>
  <c r="BB124" i="7"/>
  <c r="BB136" i="8"/>
  <c r="J130" i="8"/>
  <c r="P130" i="8" s="1"/>
  <c r="J198" i="9"/>
  <c r="P198" i="9" s="1"/>
  <c r="J187" i="9"/>
  <c r="P187" i="9" s="1"/>
  <c r="BB162" i="9"/>
  <c r="BB133" i="9"/>
  <c r="BB138" i="9"/>
  <c r="BB188" i="9"/>
  <c r="J180" i="9"/>
  <c r="P180" i="9" s="1"/>
  <c r="BB186" i="9"/>
  <c r="J135" i="9"/>
  <c r="P135" i="9" s="1"/>
  <c r="BB144" i="9"/>
  <c r="J137" i="9"/>
  <c r="P137" i="9" s="1"/>
  <c r="J136" i="9"/>
  <c r="P136" i="9" s="1"/>
  <c r="BB167" i="9"/>
  <c r="J142" i="9"/>
  <c r="P142" i="9" s="1"/>
  <c r="J177" i="9"/>
  <c r="P177" i="9" s="1"/>
  <c r="BB173" i="9"/>
  <c r="BB151" i="9"/>
  <c r="BB159" i="9"/>
  <c r="J126" i="10"/>
  <c r="P126" i="10" s="1"/>
  <c r="J122" i="10"/>
  <c r="P122" i="10" s="1"/>
  <c r="J451" i="2"/>
  <c r="P451" i="2" s="1"/>
  <c r="J390" i="2"/>
  <c r="P390" i="2" s="1"/>
  <c r="J234" i="2"/>
  <c r="P234" i="2" s="1"/>
  <c r="J261" i="3"/>
  <c r="P261" i="3" s="1"/>
  <c r="J300" i="3"/>
  <c r="P300" i="3" s="1"/>
  <c r="J272" i="3"/>
  <c r="P272" i="3" s="1"/>
  <c r="AZ199" i="3"/>
  <c r="AZ293" i="3"/>
  <c r="AZ267" i="3"/>
  <c r="J282" i="3"/>
  <c r="P282" i="3" s="1"/>
  <c r="J257" i="3"/>
  <c r="AZ166" i="3"/>
  <c r="J230" i="3"/>
  <c r="AZ246" i="3"/>
  <c r="AZ185" i="3"/>
  <c r="AZ325" i="3"/>
  <c r="J169" i="3"/>
  <c r="P169" i="3" s="1"/>
  <c r="AZ245" i="3"/>
  <c r="AZ258" i="3"/>
  <c r="J199" i="3"/>
  <c r="P199" i="3" s="1"/>
  <c r="J126" i="4"/>
  <c r="P126" i="4" s="1"/>
  <c r="AZ292" i="4"/>
  <c r="J289" i="4"/>
  <c r="P289" i="4" s="1"/>
  <c r="J333" i="4"/>
  <c r="P333" i="4" s="1"/>
  <c r="AZ336" i="4"/>
  <c r="J296" i="4"/>
  <c r="P296" i="4" s="1"/>
  <c r="AZ165" i="4"/>
  <c r="AZ296" i="4"/>
  <c r="J337" i="4"/>
  <c r="P337" i="4" s="1"/>
  <c r="AZ300" i="4"/>
  <c r="J263" i="4"/>
  <c r="P263" i="4" s="1"/>
  <c r="J129" i="4"/>
  <c r="P129" i="4" s="1"/>
  <c r="J543" i="5"/>
  <c r="P543" i="5" s="1"/>
  <c r="J407" i="5"/>
  <c r="P407" i="5" s="1"/>
  <c r="AZ343" i="5"/>
  <c r="AZ657" i="5"/>
  <c r="AZ588" i="5"/>
  <c r="AZ500" i="5"/>
  <c r="AZ228" i="5"/>
  <c r="AZ546" i="5"/>
  <c r="J517" i="5"/>
  <c r="J395" i="5"/>
  <c r="P395" i="5" s="1"/>
  <c r="J205" i="5"/>
  <c r="P205" i="5" s="1"/>
  <c r="AZ635" i="5"/>
  <c r="J426" i="5"/>
  <c r="P426" i="5" s="1"/>
  <c r="J347" i="5"/>
  <c r="P347" i="5" s="1"/>
  <c r="J163" i="5"/>
  <c r="P163" i="5" s="1"/>
  <c r="AZ594" i="5"/>
  <c r="AZ547" i="5"/>
  <c r="J440" i="5"/>
  <c r="P440" i="5" s="1"/>
  <c r="J635" i="5"/>
  <c r="P635" i="5" s="1"/>
  <c r="J545" i="5"/>
  <c r="P545" i="5" s="1"/>
  <c r="J404" i="5"/>
  <c r="AZ320" i="5"/>
  <c r="J179" i="5"/>
  <c r="P179" i="5" s="1"/>
  <c r="J528" i="5"/>
  <c r="P528" i="5" s="1"/>
  <c r="AZ426" i="5"/>
  <c r="J365" i="5"/>
  <c r="J244" i="5"/>
  <c r="P244" i="5" s="1"/>
  <c r="AZ140" i="5"/>
  <c r="J548" i="5"/>
  <c r="P548" i="5" s="1"/>
  <c r="J654" i="5"/>
  <c r="P654" i="5" s="1"/>
  <c r="AZ528" i="5"/>
  <c r="AZ371" i="5"/>
  <c r="J200" i="5"/>
  <c r="P200" i="5" s="1"/>
  <c r="AZ552" i="5"/>
  <c r="J432" i="5"/>
  <c r="P432" i="5" s="1"/>
  <c r="AZ346" i="5"/>
  <c r="J263" i="5"/>
  <c r="P263" i="5" s="1"/>
  <c r="AZ518" i="5"/>
  <c r="J215" i="5"/>
  <c r="BB165" i="6"/>
  <c r="BB145" i="6"/>
  <c r="J146" i="6"/>
  <c r="P146" i="6" s="1"/>
  <c r="BB166" i="6"/>
  <c r="BB122" i="6"/>
  <c r="J141" i="6"/>
  <c r="P141" i="6" s="1"/>
  <c r="BB143" i="6"/>
  <c r="J127" i="6"/>
  <c r="P127" i="6" s="1"/>
  <c r="BB123" i="7"/>
  <c r="J125" i="7"/>
  <c r="P125" i="7" s="1"/>
  <c r="BB130" i="7"/>
  <c r="BB121" i="7"/>
  <c r="J148" i="8"/>
  <c r="P148" i="8" s="1"/>
  <c r="BB139" i="8"/>
  <c r="BB127" i="8"/>
  <c r="BB196" i="9"/>
  <c r="BB177" i="9"/>
  <c r="BB131" i="9"/>
  <c r="BB150" i="9"/>
  <c r="BB135" i="9"/>
  <c r="BB198" i="9"/>
  <c r="BB182" i="9"/>
  <c r="J183" i="9"/>
  <c r="P183" i="9" s="1"/>
  <c r="BB164" i="9"/>
  <c r="BB128" i="9"/>
  <c r="J191" i="9"/>
  <c r="P191" i="9" s="1"/>
  <c r="BB152" i="9"/>
  <c r="J181" i="9"/>
  <c r="P181" i="9" s="1"/>
  <c r="J154" i="9"/>
  <c r="P154" i="9" s="1"/>
  <c r="BB142" i="9"/>
  <c r="BB160" i="9"/>
  <c r="J173" i="9"/>
  <c r="P173" i="9" s="1"/>
  <c r="BB158" i="9"/>
  <c r="J130" i="9"/>
  <c r="P130" i="9" s="1"/>
  <c r="BB126" i="10"/>
  <c r="BB125" i="10"/>
  <c r="J456" i="2"/>
  <c r="P456" i="2" s="1"/>
  <c r="BB238" i="2"/>
  <c r="BB464" i="2"/>
  <c r="J316" i="2"/>
  <c r="P316" i="2" s="1"/>
  <c r="J218" i="2"/>
  <c r="P218" i="2" s="1"/>
  <c r="J363" i="2"/>
  <c r="P363" i="2" s="1"/>
  <c r="BB169" i="2"/>
  <c r="J247" i="2"/>
  <c r="P247" i="2" s="1"/>
  <c r="J412" i="2"/>
  <c r="J352" i="2"/>
  <c r="P352" i="2" s="1"/>
  <c r="J172" i="2"/>
  <c r="P172" i="2" s="1"/>
  <c r="J447" i="2"/>
  <c r="P447" i="2" s="1"/>
  <c r="J374" i="2"/>
  <c r="BB190" i="2"/>
  <c r="J132" i="2"/>
  <c r="P132" i="2" s="1"/>
  <c r="BB231" i="2"/>
  <c r="J302" i="4"/>
  <c r="P302" i="4" s="1"/>
  <c r="AZ126" i="4"/>
  <c r="AZ297" i="4"/>
  <c r="J276" i="4"/>
  <c r="P276" i="4" s="1"/>
  <c r="AZ244" i="4"/>
  <c r="AZ222" i="4"/>
  <c r="J179" i="4"/>
  <c r="P179" i="4" s="1"/>
  <c r="AZ133" i="4"/>
  <c r="AZ301" i="4"/>
  <c r="AZ261" i="4"/>
  <c r="J231" i="4"/>
  <c r="P231" i="4" s="1"/>
  <c r="AZ205" i="4"/>
  <c r="AZ162" i="4"/>
  <c r="AZ648" i="5"/>
  <c r="AZ561" i="5"/>
  <c r="AZ652" i="5"/>
  <c r="J645" i="5"/>
  <c r="J626" i="5"/>
  <c r="P626" i="5" s="1"/>
  <c r="AZ549" i="5"/>
  <c r="AZ440" i="5"/>
  <c r="AZ297" i="5"/>
  <c r="J619" i="5"/>
  <c r="AZ517" i="5"/>
  <c r="AZ416" i="5"/>
  <c r="J225" i="5"/>
  <c r="J156" i="5"/>
  <c r="P156" i="5" s="1"/>
  <c r="AZ507" i="5"/>
  <c r="J274" i="5"/>
  <c r="P274" i="5" s="1"/>
  <c r="AZ150" i="5"/>
  <c r="J431" i="5"/>
  <c r="P431" i="5" s="1"/>
  <c r="J333" i="5"/>
  <c r="P333" i="5" s="1"/>
  <c r="J320" i="5"/>
  <c r="P320" i="5" s="1"/>
  <c r="J159" i="5"/>
  <c r="P159" i="5" s="1"/>
  <c r="J554" i="5"/>
  <c r="P554" i="5" s="1"/>
  <c r="J657" i="5"/>
  <c r="P657" i="5" s="1"/>
  <c r="J444" i="5"/>
  <c r="P444" i="5" s="1"/>
  <c r="J280" i="5"/>
  <c r="P280" i="5" s="1"/>
  <c r="J597" i="5"/>
  <c r="P597" i="5" s="1"/>
  <c r="AZ508" i="5"/>
  <c r="AZ392" i="5"/>
  <c r="AZ280" i="5"/>
  <c r="AZ149" i="5"/>
  <c r="J326" i="5"/>
  <c r="P326" i="5" s="1"/>
  <c r="AZ205" i="5"/>
  <c r="AZ137" i="5"/>
  <c r="J156" i="6"/>
  <c r="P156" i="6" s="1"/>
  <c r="BB132" i="6"/>
  <c r="BB162" i="6"/>
  <c r="J143" i="6"/>
  <c r="P143" i="6" s="1"/>
  <c r="J124" i="6"/>
  <c r="P124" i="6" s="1"/>
  <c r="BB138" i="6"/>
  <c r="J148" i="6"/>
  <c r="P148" i="6" s="1"/>
  <c r="J130" i="6"/>
  <c r="P130" i="6" s="1"/>
  <c r="J136" i="7"/>
  <c r="P136" i="7" s="1"/>
  <c r="BB122" i="7"/>
  <c r="J130" i="7"/>
  <c r="P130" i="7" s="1"/>
  <c r="J119" i="7"/>
  <c r="P119" i="7" s="1"/>
  <c r="BB142" i="8"/>
  <c r="J136" i="8"/>
  <c r="P136" i="8" s="1"/>
  <c r="J124" i="8"/>
  <c r="P124" i="8" s="1"/>
  <c r="BB193" i="9"/>
  <c r="J164" i="9"/>
  <c r="P164" i="9" s="1"/>
  <c r="J146" i="9"/>
  <c r="P146" i="9" s="1"/>
  <c r="BB185" i="9"/>
  <c r="BB145" i="9"/>
  <c r="BB124" i="9"/>
  <c r="BB169" i="9"/>
  <c r="J172" i="9"/>
  <c r="P172" i="9" s="1"/>
  <c r="BB197" i="9"/>
  <c r="J144" i="9"/>
  <c r="P144" i="9" s="1"/>
  <c r="J151" i="9"/>
  <c r="P151" i="9" s="1"/>
  <c r="J169" i="9"/>
  <c r="P169" i="9" s="1"/>
  <c r="J189" i="9"/>
  <c r="P189" i="9" s="1"/>
  <c r="J178" i="9"/>
  <c r="P178" i="9" s="1"/>
  <c r="BB176" i="9"/>
  <c r="BB140" i="9"/>
  <c r="J124" i="10"/>
  <c r="P124" i="10" s="1"/>
  <c r="J129" i="2"/>
  <c r="P129" i="2" s="1"/>
  <c r="BB296" i="2"/>
  <c r="BB417" i="2"/>
  <c r="J205" i="2"/>
  <c r="P205" i="2" s="1"/>
  <c r="J349" i="2"/>
  <c r="P349" i="2" s="1"/>
  <c r="J268" i="2"/>
  <c r="P268" i="2" s="1"/>
  <c r="J224" i="2"/>
  <c r="P224" i="2" s="1"/>
  <c r="J141" i="2"/>
  <c r="P141" i="2" s="1"/>
  <c r="AZ282" i="3"/>
  <c r="J221" i="3"/>
  <c r="P221" i="3" s="1"/>
  <c r="J284" i="3"/>
  <c r="P284" i="3" s="1"/>
  <c r="J263" i="3"/>
  <c r="P263" i="3" s="1"/>
  <c r="J148" i="3"/>
  <c r="P148" i="3" s="1"/>
  <c r="J292" i="3"/>
  <c r="P292" i="3" s="1"/>
  <c r="AZ209" i="3"/>
  <c r="AZ315" i="3"/>
  <c r="AZ272" i="3"/>
  <c r="AZ306" i="3"/>
  <c r="J275" i="3"/>
  <c r="P275" i="3" s="1"/>
  <c r="J249" i="3"/>
  <c r="P249" i="3" s="1"/>
  <c r="J189" i="3"/>
  <c r="AZ233" i="3"/>
  <c r="J242" i="3"/>
  <c r="P242" i="3" s="1"/>
  <c r="J163" i="3"/>
  <c r="P163" i="3" s="1"/>
  <c r="AZ326" i="3"/>
  <c r="J147" i="3"/>
  <c r="P147" i="3" s="1"/>
  <c r="AZ236" i="3"/>
  <c r="AZ252" i="3"/>
  <c r="J213" i="3"/>
  <c r="P213" i="3" s="1"/>
  <c r="AZ340" i="4"/>
  <c r="AZ320" i="4"/>
  <c r="AZ147" i="4"/>
  <c r="J184" i="4"/>
  <c r="P184" i="4" s="1"/>
  <c r="AZ314" i="4"/>
  <c r="J327" i="4"/>
  <c r="P327" i="4" s="1"/>
  <c r="AZ172" i="4"/>
  <c r="J292" i="4"/>
  <c r="P292" i="4" s="1"/>
  <c r="J147" i="4"/>
  <c r="P147" i="4" s="1"/>
  <c r="J313" i="4"/>
  <c r="P313" i="4" s="1"/>
  <c r="AZ286" i="4"/>
  <c r="J193" i="4"/>
  <c r="P193" i="4" s="1"/>
  <c r="AZ202" i="4"/>
  <c r="AZ585" i="5"/>
  <c r="AZ432" i="5"/>
  <c r="J313" i="5"/>
  <c r="J629" i="5"/>
  <c r="P629" i="5" s="1"/>
  <c r="AZ523" i="5"/>
  <c r="J482" i="5"/>
  <c r="P482" i="5" s="1"/>
  <c r="AZ248" i="5"/>
  <c r="AZ553" i="5"/>
  <c r="AZ482" i="5"/>
  <c r="AZ351" i="5"/>
  <c r="J207" i="5"/>
  <c r="J652" i="5"/>
  <c r="P652" i="5" s="1"/>
  <c r="J492" i="5"/>
  <c r="P492" i="5" s="1"/>
  <c r="AZ386" i="5"/>
  <c r="AZ302" i="5"/>
  <c r="J192" i="5"/>
  <c r="P192" i="5" s="1"/>
  <c r="AZ143" i="5"/>
  <c r="AZ571" i="5"/>
  <c r="AZ496" i="5"/>
  <c r="J644" i="5"/>
  <c r="P644" i="5" s="1"/>
  <c r="AZ342" i="5"/>
  <c r="AZ644" i="5"/>
  <c r="J547" i="5"/>
  <c r="P547" i="5" s="1"/>
  <c r="J155" i="6"/>
  <c r="P155" i="6" s="1"/>
  <c r="BB148" i="6"/>
  <c r="BB154" i="6"/>
  <c r="BB133" i="6"/>
  <c r="J125" i="6"/>
  <c r="P125" i="6" s="1"/>
  <c r="BB136" i="7"/>
  <c r="BB132" i="7"/>
  <c r="J121" i="7"/>
  <c r="P121" i="7" s="1"/>
  <c r="BB125" i="7"/>
  <c r="J128" i="7"/>
  <c r="P128" i="7" s="1"/>
  <c r="J145" i="8"/>
  <c r="P145" i="8" s="1"/>
  <c r="BB121" i="8"/>
  <c r="J142" i="8"/>
  <c r="P142" i="8" s="1"/>
  <c r="J127" i="8"/>
  <c r="P127" i="8" s="1"/>
  <c r="BB194" i="9"/>
  <c r="BB171" i="9"/>
  <c r="BB161" i="9"/>
  <c r="BB139" i="9"/>
  <c r="BB184" i="9"/>
  <c r="J128" i="9"/>
  <c r="P128" i="9" s="1"/>
  <c r="J147" i="9"/>
  <c r="P147" i="9" s="1"/>
  <c r="J171" i="9"/>
  <c r="P171" i="9" s="1"/>
  <c r="BB155" i="9"/>
  <c r="BB195" i="9"/>
  <c r="BB137" i="9"/>
  <c r="J186" i="9"/>
  <c r="P186" i="9" s="1"/>
  <c r="BB156" i="9"/>
  <c r="BB183" i="9"/>
  <c r="J121" i="9"/>
  <c r="P121" i="9" s="1"/>
  <c r="J158" i="9"/>
  <c r="P158" i="9" s="1"/>
  <c r="J175" i="9"/>
  <c r="P175" i="9" s="1"/>
  <c r="J155" i="9"/>
  <c r="P155" i="9" s="1"/>
  <c r="J120" i="10"/>
  <c r="P120" i="10" s="1"/>
  <c r="BB445" i="2"/>
  <c r="BB349" i="2"/>
  <c r="J202" i="2"/>
  <c r="P202" i="2" s="1"/>
  <c r="BB141" i="2"/>
  <c r="BB337" i="2"/>
  <c r="J406" i="2"/>
  <c r="P406" i="2" s="1"/>
  <c r="J284" i="2"/>
  <c r="P284" i="2" s="1"/>
  <c r="BB132" i="2"/>
  <c r="BB126" i="2"/>
  <c r="AZ276" i="3"/>
  <c r="J306" i="3"/>
  <c r="P306" i="3" s="1"/>
  <c r="J246" i="3"/>
  <c r="P246" i="3" s="1"/>
  <c r="J130" i="3"/>
  <c r="P130" i="3" s="1"/>
  <c r="AZ277" i="3"/>
  <c r="AZ217" i="3"/>
  <c r="AZ289" i="3"/>
  <c r="AZ310" i="3"/>
  <c r="AZ205" i="3"/>
  <c r="J293" i="4"/>
  <c r="P293" i="4" s="1"/>
  <c r="AZ208" i="4"/>
  <c r="AZ212" i="4"/>
  <c r="AZ398" i="5"/>
  <c r="J195" i="5"/>
  <c r="P195" i="5" s="1"/>
  <c r="J615" i="5"/>
  <c r="J518" i="5"/>
  <c r="P518" i="5" s="1"/>
  <c r="J462" i="5"/>
  <c r="P462" i="5" s="1"/>
  <c r="AZ206" i="5"/>
  <c r="AZ562" i="5"/>
  <c r="J466" i="5"/>
  <c r="P466" i="5" s="1"/>
  <c r="J329" i="5"/>
  <c r="P329" i="5" s="1"/>
  <c r="AZ200" i="5"/>
  <c r="J585" i="5"/>
  <c r="J398" i="5"/>
  <c r="P398" i="5" s="1"/>
  <c r="J342" i="5"/>
  <c r="P342" i="5" s="1"/>
  <c r="J211" i="5"/>
  <c r="AZ619" i="5"/>
  <c r="J561" i="5"/>
  <c r="P561" i="5" s="1"/>
  <c r="AZ453" i="5"/>
  <c r="J371" i="5"/>
  <c r="J565" i="5"/>
  <c r="P565" i="5" s="1"/>
  <c r="AZ511" i="5"/>
  <c r="AZ317" i="5"/>
  <c r="AZ166" i="5"/>
  <c r="J508" i="5"/>
  <c r="J148" i="9"/>
  <c r="P148" i="9" s="1"/>
  <c r="BB190" i="9"/>
  <c r="BB148" i="9"/>
  <c r="BB434" i="2"/>
  <c r="BB375" i="2"/>
  <c r="BB228" i="2"/>
  <c r="J169" i="2"/>
  <c r="P169" i="2" s="1"/>
  <c r="J274" i="2"/>
  <c r="P274" i="2" s="1"/>
  <c r="BB456" i="2"/>
  <c r="J357" i="2"/>
  <c r="BB332" i="2"/>
  <c r="J421" i="2"/>
  <c r="J343" i="2"/>
  <c r="P343" i="2" s="1"/>
  <c r="J162" i="2"/>
  <c r="P162" i="2" s="1"/>
  <c r="BB451" i="2"/>
  <c r="BB379" i="2"/>
  <c r="J243" i="2"/>
  <c r="P243" i="2" s="1"/>
  <c r="J153" i="2"/>
  <c r="P153" i="2" s="1"/>
  <c r="J417" i="2"/>
  <c r="P417" i="2" s="1"/>
  <c r="J320" i="2"/>
  <c r="P320" i="2" s="1"/>
  <c r="J159" i="2"/>
  <c r="P159" i="2" s="1"/>
  <c r="BB358" i="2"/>
  <c r="J278" i="2"/>
  <c r="P278" i="2" s="1"/>
  <c r="J356" i="2"/>
  <c r="BB261" i="2"/>
  <c r="J196" i="2"/>
  <c r="P196" i="2" s="1"/>
  <c r="J150" i="2"/>
  <c r="P150" i="2" s="1"/>
  <c r="J317" i="3"/>
  <c r="P317" i="3" s="1"/>
  <c r="J262" i="3"/>
  <c r="P262" i="3" s="1"/>
  <c r="AZ133" i="3"/>
  <c r="AZ317" i="3"/>
  <c r="J325" i="3"/>
  <c r="J287" i="3"/>
  <c r="P287" i="3" s="1"/>
  <c r="J258" i="3"/>
  <c r="P258" i="3" s="1"/>
  <c r="J245" i="3"/>
  <c r="P245" i="3" s="1"/>
  <c r="J205" i="3"/>
  <c r="AZ341" i="4"/>
  <c r="AZ308" i="4"/>
  <c r="AZ146" i="4"/>
  <c r="J319" i="4"/>
  <c r="P319" i="4" s="1"/>
  <c r="AZ156" i="4"/>
  <c r="AZ303" i="4"/>
  <c r="AZ333" i="4"/>
  <c r="AZ332" i="4"/>
  <c r="J196" i="4"/>
  <c r="P196" i="4" s="1"/>
  <c r="J162" i="4"/>
  <c r="P162" i="4" s="1"/>
  <c r="AZ142" i="4"/>
  <c r="J348" i="4"/>
  <c r="P348" i="4" s="1"/>
  <c r="J341" i="4"/>
  <c r="P341" i="4" s="1"/>
  <c r="J244" i="4"/>
  <c r="P244" i="4" s="1"/>
  <c r="AZ130" i="4"/>
  <c r="J317" i="4"/>
  <c r="P317" i="4" s="1"/>
  <c r="AZ293" i="4"/>
  <c r="AZ268" i="4"/>
  <c r="J226" i="4"/>
  <c r="P226" i="4" s="1"/>
  <c r="J199" i="4"/>
  <c r="P199" i="4" s="1"/>
  <c r="J156" i="4"/>
  <c r="J307" i="4"/>
  <c r="P307" i="4" s="1"/>
  <c r="AZ282" i="4"/>
  <c r="J258" i="4"/>
  <c r="P258" i="4" s="1"/>
  <c r="J218" i="4"/>
  <c r="P218" i="4" s="1"/>
  <c r="J190" i="4"/>
  <c r="P190" i="4" s="1"/>
  <c r="AZ159" i="4"/>
  <c r="J643" i="5"/>
  <c r="P643" i="5" s="1"/>
  <c r="AZ605" i="5"/>
  <c r="J555" i="5"/>
  <c r="P555" i="5" s="1"/>
  <c r="J650" i="5"/>
  <c r="P650" i="5" s="1"/>
  <c r="AZ643" i="5"/>
  <c r="J553" i="5"/>
  <c r="P553" i="5" s="1"/>
  <c r="AZ522" i="5"/>
  <c r="J337" i="5"/>
  <c r="AZ651" i="5"/>
  <c r="J562" i="5"/>
  <c r="P562" i="5" s="1"/>
  <c r="J495" i="5"/>
  <c r="P495" i="5" s="1"/>
  <c r="AZ306" i="5"/>
  <c r="J551" i="5"/>
  <c r="P551" i="5" s="1"/>
  <c r="J447" i="5"/>
  <c r="P447" i="5" s="1"/>
  <c r="J239" i="5"/>
  <c r="J646" i="5"/>
  <c r="P646" i="5" s="1"/>
  <c r="J564" i="5"/>
  <c r="P564" i="5" s="1"/>
  <c r="J356" i="5"/>
  <c r="AZ207" i="5"/>
  <c r="J605" i="5"/>
  <c r="P605" i="5" s="1"/>
  <c r="AZ551" i="5"/>
  <c r="AZ444" i="5"/>
  <c r="J368" i="5"/>
  <c r="J362" i="5"/>
  <c r="BB155" i="6"/>
  <c r="J157" i="6"/>
  <c r="P157" i="6" s="1"/>
  <c r="BB127" i="6"/>
  <c r="BB135" i="6"/>
  <c r="J147" i="6"/>
  <c r="P147" i="6" s="1"/>
  <c r="BB131" i="6"/>
  <c r="BB134" i="7"/>
  <c r="J135" i="7"/>
  <c r="P135" i="7" s="1"/>
  <c r="J132" i="7"/>
  <c r="P132" i="7" s="1"/>
  <c r="J122" i="7"/>
  <c r="P122" i="7" s="1"/>
  <c r="J123" i="7"/>
  <c r="P123" i="7" s="1"/>
  <c r="BB148" i="8"/>
  <c r="BB124" i="8"/>
  <c r="J197" i="9"/>
  <c r="P197" i="9" s="1"/>
  <c r="J167" i="9"/>
  <c r="P167" i="9" s="1"/>
  <c r="BB153" i="9"/>
  <c r="BB191" i="9"/>
  <c r="BB141" i="9"/>
  <c r="J149" i="9"/>
  <c r="P149" i="9" s="1"/>
  <c r="J176" i="9"/>
  <c r="P176" i="9" s="1"/>
  <c r="BB175" i="9"/>
  <c r="J159" i="9"/>
  <c r="P159" i="9" s="1"/>
  <c r="BB143" i="9"/>
  <c r="BB129" i="9"/>
  <c r="J193" i="9"/>
  <c r="P193" i="9" s="1"/>
  <c r="BB147" i="9"/>
  <c r="J188" i="9"/>
  <c r="P188" i="9" s="1"/>
  <c r="BB125" i="9"/>
  <c r="J170" i="9"/>
  <c r="P170" i="9" s="1"/>
  <c r="J139" i="9"/>
  <c r="P139" i="9" s="1"/>
  <c r="J327" i="2"/>
  <c r="P327" i="2" s="1"/>
  <c r="BB159" i="2"/>
  <c r="J445" i="2"/>
  <c r="P445" i="2" s="1"/>
  <c r="BB356" i="2"/>
  <c r="BB162" i="2"/>
  <c r="J310" i="3"/>
  <c r="P310" i="3" s="1"/>
  <c r="J217" i="3"/>
  <c r="P217" i="3" s="1"/>
  <c r="J278" i="3"/>
  <c r="P278" i="3" s="1"/>
  <c r="J157" i="3"/>
  <c r="P157" i="3" s="1"/>
  <c r="J303" i="3"/>
  <c r="P303" i="3" s="1"/>
  <c r="AZ266" i="3"/>
  <c r="AZ203" i="3"/>
  <c r="AZ287" i="3"/>
  <c r="AZ263" i="3"/>
  <c r="J289" i="3"/>
  <c r="J266" i="3"/>
  <c r="P266" i="3" s="1"/>
  <c r="AZ163" i="3"/>
  <c r="J195" i="3"/>
  <c r="P195" i="3" s="1"/>
  <c r="J237" i="3"/>
  <c r="AZ189" i="3"/>
  <c r="J133" i="3"/>
  <c r="P133" i="3" s="1"/>
  <c r="AZ241" i="3"/>
  <c r="AZ292" i="3"/>
  <c r="J253" i="3"/>
  <c r="AZ144" i="3"/>
  <c r="J127" i="3"/>
  <c r="AZ317" i="4"/>
  <c r="J336" i="4"/>
  <c r="P336" i="4" s="1"/>
  <c r="AZ331" i="4"/>
  <c r="J133" i="4"/>
  <c r="P133" i="4" s="1"/>
  <c r="J300" i="4"/>
  <c r="P300" i="4" s="1"/>
  <c r="J146" i="4"/>
  <c r="P146" i="4" s="1"/>
  <c r="J262" i="4"/>
  <c r="P262" i="4" s="1"/>
  <c r="J139" i="4"/>
  <c r="P139" i="4" s="1"/>
  <c r="J309" i="4"/>
  <c r="P309" i="4" s="1"/>
  <c r="AZ272" i="4"/>
  <c r="J148" i="4"/>
  <c r="P148" i="4" s="1"/>
  <c r="AZ348" i="4"/>
  <c r="J342" i="4"/>
  <c r="P342" i="4" s="1"/>
  <c r="AZ258" i="4"/>
  <c r="J159" i="4"/>
  <c r="P159" i="4" s="1"/>
  <c r="AZ309" i="4"/>
  <c r="J286" i="4"/>
  <c r="P286" i="4" s="1"/>
  <c r="AZ262" i="4"/>
  <c r="J237" i="4"/>
  <c r="P237" i="4" s="1"/>
  <c r="AZ190" i="4"/>
  <c r="J142" i="4"/>
  <c r="P142" i="4" s="1"/>
  <c r="AZ304" i="4"/>
  <c r="AZ267" i="4"/>
  <c r="AZ237" i="4"/>
  <c r="AZ215" i="4"/>
  <c r="AZ184" i="4"/>
  <c r="AZ650" i="5"/>
  <c r="AZ626" i="5"/>
  <c r="J577" i="5"/>
  <c r="P577" i="5" s="1"/>
  <c r="AZ654" i="5"/>
  <c r="J649" i="5"/>
  <c r="P649" i="5" s="1"/>
  <c r="J624" i="5"/>
  <c r="P624" i="5" s="1"/>
  <c r="J153" i="5"/>
  <c r="P153" i="5" s="1"/>
  <c r="AZ629" i="5"/>
  <c r="AZ365" i="5"/>
  <c r="AZ323" i="5"/>
  <c r="J173" i="5"/>
  <c r="P173" i="5" s="1"/>
  <c r="AZ597" i="5"/>
  <c r="AZ548" i="5"/>
  <c r="J436" i="5"/>
  <c r="P436" i="5" s="1"/>
  <c r="J516" i="5"/>
  <c r="P516" i="5" s="1"/>
  <c r="J343" i="5"/>
  <c r="P343" i="5" s="1"/>
  <c r="AZ286" i="5"/>
  <c r="J544" i="5"/>
  <c r="P544" i="5" s="1"/>
  <c r="AZ436" i="5"/>
  <c r="AZ377" i="5"/>
  <c r="AZ268" i="5"/>
  <c r="AZ185" i="5"/>
  <c r="J549" i="5"/>
  <c r="P549" i="5" s="1"/>
  <c r="J470" i="5"/>
  <c r="P470" i="5" s="1"/>
  <c r="J521" i="5"/>
  <c r="P521" i="5" s="1"/>
  <c r="AZ215" i="5"/>
  <c r="AZ572" i="5"/>
  <c r="AZ447" i="5"/>
  <c r="J374" i="5"/>
  <c r="J286" i="5"/>
  <c r="P286" i="5" s="1"/>
  <c r="J150" i="5"/>
  <c r="P150" i="5" s="1"/>
  <c r="AZ466" i="5"/>
  <c r="J309" i="5"/>
  <c r="AZ195" i="5"/>
  <c r="J161" i="6"/>
  <c r="P161" i="6" s="1"/>
  <c r="BB146" i="6"/>
  <c r="BB126" i="6"/>
  <c r="BB161" i="6"/>
  <c r="BB144" i="6"/>
  <c r="J122" i="6"/>
  <c r="P122" i="6" s="1"/>
  <c r="BB151" i="6"/>
  <c r="J152" i="6"/>
  <c r="P152" i="6" s="1"/>
  <c r="J153" i="6"/>
  <c r="P153" i="6" s="1"/>
  <c r="J145" i="6"/>
  <c r="P145" i="6" s="1"/>
  <c r="J137" i="6"/>
  <c r="P137" i="6" s="1"/>
  <c r="BB129" i="6"/>
  <c r="J129" i="7"/>
  <c r="P129" i="7" s="1"/>
  <c r="J120" i="7"/>
  <c r="P120" i="7" s="1"/>
  <c r="J179" i="9"/>
  <c r="P179" i="9" s="1"/>
  <c r="J125" i="9"/>
  <c r="P125" i="9" s="1"/>
  <c r="J184" i="9"/>
  <c r="P184" i="9" s="1"/>
  <c r="BB179" i="9"/>
  <c r="J156" i="9"/>
  <c r="P156" i="9" s="1"/>
  <c r="J196" i="9"/>
  <c r="P196" i="9" s="1"/>
  <c r="BB127" i="9"/>
  <c r="J161" i="9"/>
  <c r="P161" i="9" s="1"/>
  <c r="BB121" i="9"/>
  <c r="J143" i="9"/>
  <c r="P143" i="9" s="1"/>
  <c r="J162" i="9"/>
  <c r="P162" i="9" s="1"/>
  <c r="J182" i="9"/>
  <c r="P182" i="9" s="1"/>
  <c r="J157" i="9"/>
  <c r="P157" i="9" s="1"/>
  <c r="J127" i="9"/>
  <c r="P127" i="9" s="1"/>
  <c r="J121" i="10"/>
  <c r="P121" i="10" s="1"/>
  <c r="J438" i="2"/>
  <c r="P438" i="2" s="1"/>
  <c r="J302" i="2"/>
  <c r="P302" i="2" s="1"/>
  <c r="BB138" i="2"/>
  <c r="BB302" i="2"/>
  <c r="J138" i="2"/>
  <c r="P138" i="2" s="1"/>
  <c r="J332" i="2"/>
  <c r="P332" i="2" s="1"/>
  <c r="J211" i="2"/>
  <c r="P211" i="2" s="1"/>
  <c r="J324" i="2"/>
  <c r="P324" i="2" s="1"/>
  <c r="BB406" i="2"/>
  <c r="J310" i="2"/>
  <c r="P310" i="2" s="1"/>
  <c r="BB144" i="2"/>
  <c r="J434" i="2"/>
  <c r="P434" i="2" s="1"/>
  <c r="J376" i="2"/>
  <c r="P376" i="2" s="1"/>
  <c r="BB224" i="2"/>
  <c r="BB166" i="2"/>
  <c r="BB386" i="2"/>
  <c r="BB251" i="2"/>
  <c r="BB184" i="2"/>
  <c r="BB211" i="2"/>
  <c r="BB343" i="2"/>
  <c r="J228" i="2"/>
  <c r="J181" i="2"/>
  <c r="P181" i="2" s="1"/>
  <c r="BB153" i="2"/>
  <c r="J288" i="3"/>
  <c r="P288" i="3" s="1"/>
  <c r="AZ237" i="3"/>
  <c r="AZ327" i="4"/>
  <c r="AZ139" i="4"/>
  <c r="AZ307" i="4"/>
  <c r="J282" i="4"/>
  <c r="P282" i="4" s="1"/>
  <c r="AZ313" i="4"/>
  <c r="AZ218" i="4"/>
  <c r="J304" i="4"/>
  <c r="P304" i="4" s="1"/>
  <c r="J268" i="4"/>
  <c r="P268" i="4" s="1"/>
  <c r="J172" i="4"/>
  <c r="P172" i="4" s="1"/>
  <c r="J601" i="5"/>
  <c r="J563" i="5"/>
  <c r="P563" i="5" s="1"/>
  <c r="AZ404" i="5"/>
  <c r="J656" i="5"/>
  <c r="P656" i="5" s="1"/>
  <c r="J491" i="5"/>
  <c r="AZ401" i="5"/>
  <c r="AZ163" i="5"/>
  <c r="AZ545" i="5"/>
  <c r="J392" i="5"/>
  <c r="J191" i="5"/>
  <c r="P191" i="5" s="1"/>
  <c r="AZ573" i="5"/>
  <c r="AZ368" i="5"/>
  <c r="J228" i="5"/>
  <c r="J137" i="5"/>
  <c r="P137" i="5" s="1"/>
  <c r="AZ565" i="5"/>
  <c r="AZ452" i="5"/>
  <c r="J638" i="5"/>
  <c r="AZ555" i="5"/>
  <c r="J487" i="5"/>
  <c r="AZ329" i="5"/>
  <c r="J188" i="5"/>
  <c r="P188" i="5" s="1"/>
  <c r="J513" i="5"/>
  <c r="P513" i="5" s="1"/>
  <c r="AZ458" i="5"/>
  <c r="AZ395" i="5"/>
  <c r="J323" i="5"/>
  <c r="P323" i="5" s="1"/>
  <c r="J234" i="5"/>
  <c r="J659" i="5"/>
  <c r="P659" i="5" s="1"/>
  <c r="AZ543" i="5"/>
  <c r="AZ655" i="5"/>
  <c r="J458" i="5"/>
  <c r="J306" i="5"/>
  <c r="P306" i="5" s="1"/>
  <c r="J507" i="5"/>
  <c r="P507" i="5" s="1"/>
  <c r="AZ362" i="5"/>
  <c r="AZ277" i="5"/>
  <c r="AZ470" i="5"/>
  <c r="J317" i="5"/>
  <c r="P317" i="5" s="1"/>
  <c r="J255" i="5"/>
  <c r="P255" i="5" s="1"/>
  <c r="J150" i="6"/>
  <c r="P150" i="6" s="1"/>
  <c r="BB128" i="6"/>
  <c r="J159" i="6"/>
  <c r="P159" i="6" s="1"/>
  <c r="BB137" i="6"/>
  <c r="J162" i="6"/>
  <c r="P162" i="6" s="1"/>
  <c r="BB123" i="6"/>
  <c r="BB156" i="6"/>
  <c r="BB136" i="6"/>
  <c r="BB130" i="6"/>
  <c r="J124" i="7"/>
  <c r="P124" i="7" s="1"/>
  <c r="BB154" i="9"/>
  <c r="BB123" i="10"/>
  <c r="J396" i="2"/>
  <c r="P396" i="2" s="1"/>
  <c r="BB265" i="2"/>
  <c r="J193" i="2"/>
  <c r="P193" i="2" s="1"/>
  <c r="BB396" i="2"/>
  <c r="J221" i="2"/>
  <c r="P221" i="2" s="1"/>
  <c r="J375" i="2"/>
  <c r="P375" i="2" s="1"/>
  <c r="J199" i="2"/>
  <c r="P199" i="2" s="1"/>
  <c r="J147" i="2"/>
  <c r="P147" i="2" s="1"/>
  <c r="J379" i="2"/>
  <c r="P379" i="2" s="1"/>
  <c r="BB320" i="2"/>
  <c r="J190" i="2"/>
  <c r="P190" i="2" s="1"/>
  <c r="BB234" i="2"/>
  <c r="J383" i="2"/>
  <c r="P383" i="2" s="1"/>
  <c r="BB369" i="2"/>
  <c r="BB172" i="2"/>
  <c r="BB427" i="2"/>
  <c r="BB274" i="2"/>
  <c r="BB187" i="2"/>
  <c r="J369" i="2"/>
  <c r="P369" i="2" s="1"/>
  <c r="BB257" i="2"/>
  <c r="BB390" i="2"/>
  <c r="J296" i="2"/>
  <c r="P296" i="2" s="1"/>
  <c r="J187" i="2"/>
  <c r="P187" i="2" s="1"/>
  <c r="J320" i="3"/>
  <c r="P320" i="3" s="1"/>
  <c r="J270" i="3"/>
  <c r="P270" i="3" s="1"/>
  <c r="J136" i="3"/>
  <c r="P136" i="3" s="1"/>
  <c r="AZ270" i="3"/>
  <c r="J315" i="3"/>
  <c r="P315" i="3" s="1"/>
  <c r="AZ271" i="3"/>
  <c r="AZ130" i="3"/>
  <c r="J279" i="3"/>
  <c r="P279" i="3" s="1"/>
  <c r="AZ300" i="3"/>
  <c r="J267" i="3"/>
  <c r="P267" i="3" s="1"/>
  <c r="AZ238" i="3"/>
  <c r="AZ154" i="3"/>
  <c r="J140" i="3"/>
  <c r="P140" i="3" s="1"/>
  <c r="AZ230" i="3"/>
  <c r="AZ175" i="3"/>
  <c r="J233" i="3"/>
  <c r="P233" i="3" s="1"/>
  <c r="AZ181" i="3"/>
  <c r="J271" i="3"/>
  <c r="P271" i="3" s="1"/>
  <c r="AZ225" i="3"/>
  <c r="J181" i="3"/>
  <c r="P181" i="3" s="1"/>
  <c r="J347" i="4"/>
  <c r="P347" i="4" s="1"/>
  <c r="J272" i="4"/>
  <c r="P272" i="4" s="1"/>
  <c r="J202" i="4"/>
  <c r="P202" i="4" s="1"/>
  <c r="J340" i="4"/>
  <c r="P340" i="4" s="1"/>
  <c r="AZ318" i="4"/>
  <c r="J332" i="4"/>
  <c r="P332" i="4" s="1"/>
  <c r="AZ289" i="4"/>
  <c r="AZ148" i="4"/>
  <c r="AZ302" i="4"/>
  <c r="J212" i="4"/>
  <c r="P212" i="4" s="1"/>
  <c r="J314" i="4"/>
  <c r="P314" i="4" s="1"/>
  <c r="J297" i="4"/>
  <c r="P297" i="4" s="1"/>
  <c r="AZ231" i="4"/>
  <c r="AZ347" i="4"/>
  <c r="J584" i="5"/>
  <c r="P584" i="5" s="1"/>
  <c r="AZ332" i="5"/>
  <c r="AZ527" i="5"/>
  <c r="AZ516" i="5"/>
  <c r="J409" i="5"/>
  <c r="J302" i="5"/>
  <c r="P302" i="5" s="1"/>
  <c r="AZ159" i="5"/>
  <c r="AZ537" i="5"/>
  <c r="AZ431" i="5"/>
  <c r="AZ225" i="5"/>
  <c r="AZ638" i="5"/>
  <c r="AZ425" i="5"/>
  <c r="J352" i="5"/>
  <c r="P352" i="5" s="1"/>
  <c r="J206" i="5"/>
  <c r="P206" i="5" s="1"/>
  <c r="AZ624" i="5"/>
  <c r="AZ584" i="5"/>
  <c r="AZ462" i="5"/>
  <c r="AZ646" i="5"/>
  <c r="J578" i="5"/>
  <c r="P578" i="5" s="1"/>
  <c r="AZ347" i="5"/>
  <c r="AZ192" i="5"/>
  <c r="J536" i="5"/>
  <c r="P536" i="5" s="1"/>
  <c r="J425" i="5"/>
  <c r="P425" i="5" s="1"/>
  <c r="J248" i="5"/>
  <c r="P248" i="5" s="1"/>
  <c r="J453" i="5"/>
  <c r="P453" i="5" s="1"/>
  <c r="AZ645" i="5"/>
  <c r="J424" i="5"/>
  <c r="P424" i="5" s="1"/>
  <c r="J131" i="6"/>
  <c r="P131" i="6" s="1"/>
  <c r="BB150" i="6"/>
  <c r="BB140" i="6"/>
  <c r="BB147" i="6"/>
  <c r="J126" i="6"/>
  <c r="P126" i="6" s="1"/>
  <c r="J140" i="6"/>
  <c r="P140" i="6" s="1"/>
  <c r="BB180" i="9"/>
  <c r="BB132" i="9"/>
  <c r="J185" i="9"/>
  <c r="P185" i="9" s="1"/>
  <c r="J190" i="9"/>
  <c r="P190" i="9" s="1"/>
  <c r="BB168" i="9"/>
  <c r="J126" i="9"/>
  <c r="P126" i="9" s="1"/>
  <c r="J145" i="9"/>
  <c r="P145" i="9" s="1"/>
  <c r="J165" i="9"/>
  <c r="P165" i="9" s="1"/>
  <c r="J134" i="9"/>
  <c r="P134" i="9" s="1"/>
  <c r="J141" i="9"/>
  <c r="P141" i="9" s="1"/>
  <c r="BB181" i="9"/>
  <c r="BB170" i="9"/>
  <c r="BB122" i="9"/>
  <c r="J160" i="9"/>
  <c r="P160" i="9" s="1"/>
  <c r="J123" i="10"/>
  <c r="P123" i="10" s="1"/>
  <c r="BB124" i="10"/>
  <c r="BB459" i="2"/>
  <c r="BB284" i="2"/>
  <c r="BB208" i="2"/>
  <c r="J453" i="2"/>
  <c r="P453" i="2" s="1"/>
  <c r="J265" i="2"/>
  <c r="P265" i="2" s="1"/>
  <c r="J459" i="2"/>
  <c r="P459" i="2" s="1"/>
  <c r="BB424" i="2"/>
  <c r="J306" i="2"/>
  <c r="P306" i="2" s="1"/>
  <c r="J337" i="2"/>
  <c r="P337" i="2" s="1"/>
  <c r="J144" i="2"/>
  <c r="P144" i="2" s="1"/>
  <c r="J409" i="2"/>
  <c r="P409" i="2" s="1"/>
  <c r="BB327" i="2"/>
  <c r="BB156" i="2"/>
  <c r="BB421" i="2"/>
  <c r="BB366" i="2"/>
  <c r="BB193" i="2"/>
  <c r="BB438" i="2"/>
  <c r="J358" i="2"/>
  <c r="BB199" i="2"/>
  <c r="BB135" i="2"/>
  <c r="J340" i="2"/>
  <c r="P340" i="2" s="1"/>
  <c r="J424" i="2"/>
  <c r="P424" i="2" s="1"/>
  <c r="BB290" i="2"/>
  <c r="J231" i="2"/>
  <c r="P231" i="2" s="1"/>
  <c r="BB150" i="2"/>
  <c r="AZ253" i="3"/>
  <c r="J312" i="3"/>
  <c r="P312" i="3" s="1"/>
  <c r="AZ275" i="3"/>
  <c r="J191" i="3"/>
  <c r="P191" i="3" s="1"/>
  <c r="J297" i="3"/>
  <c r="AZ261" i="3"/>
  <c r="AZ127" i="3"/>
  <c r="J276" i="3"/>
  <c r="P276" i="3" s="1"/>
  <c r="AZ213" i="3"/>
  <c r="AZ278" i="3"/>
  <c r="J256" i="3"/>
  <c r="J203" i="3"/>
  <c r="P203" i="3" s="1"/>
  <c r="AZ140" i="3"/>
  <c r="J144" i="3"/>
  <c r="P144" i="3" s="1"/>
  <c r="AZ221" i="3"/>
  <c r="J154" i="3"/>
  <c r="P154" i="3" s="1"/>
  <c r="J185" i="3"/>
  <c r="P185" i="3" s="1"/>
  <c r="J293" i="3"/>
  <c r="P293" i="3" s="1"/>
  <c r="J283" i="3"/>
  <c r="P283" i="3" s="1"/>
  <c r="AZ148" i="3"/>
  <c r="J241" i="3"/>
  <c r="P241" i="3" s="1"/>
  <c r="J175" i="3"/>
  <c r="P175" i="3" s="1"/>
  <c r="AZ129" i="4"/>
  <c r="AZ264" i="4"/>
  <c r="AZ342" i="4"/>
  <c r="AZ199" i="4"/>
  <c r="J301" i="4"/>
  <c r="P301" i="4" s="1"/>
  <c r="AZ276" i="4"/>
  <c r="AZ323" i="4"/>
  <c r="AZ193" i="4"/>
  <c r="AZ310" i="4"/>
  <c r="J264" i="4"/>
  <c r="P264" i="4" s="1"/>
  <c r="J205" i="4"/>
  <c r="P205" i="4" s="1"/>
  <c r="J222" i="4"/>
  <c r="P222" i="4" s="1"/>
  <c r="J588" i="5"/>
  <c r="P588" i="5" s="1"/>
  <c r="AZ533" i="5"/>
  <c r="J390" i="5"/>
  <c r="AZ239" i="5"/>
  <c r="AZ621" i="5"/>
  <c r="J550" i="5"/>
  <c r="P550" i="5" s="1"/>
  <c r="AZ512" i="5"/>
  <c r="AZ380" i="5"/>
  <c r="AZ188" i="5"/>
  <c r="AZ544" i="5"/>
  <c r="AZ487" i="5"/>
  <c r="AZ389" i="5"/>
  <c r="AZ211" i="5"/>
  <c r="AZ578" i="5"/>
  <c r="J386" i="5"/>
  <c r="AZ326" i="5"/>
  <c r="J185" i="5"/>
  <c r="P185" i="5" s="1"/>
  <c r="J655" i="5"/>
  <c r="P655" i="5" s="1"/>
  <c r="AZ591" i="5"/>
  <c r="J500" i="5"/>
  <c r="P500" i="5" s="1"/>
  <c r="J416" i="5"/>
  <c r="P416" i="5" s="1"/>
  <c r="AZ615" i="5"/>
  <c r="AZ550" i="5"/>
  <c r="AZ495" i="5"/>
  <c r="AZ309" i="5"/>
  <c r="AZ653" i="5"/>
  <c r="J501" i="5"/>
  <c r="P501" i="5" s="1"/>
  <c r="AZ407" i="5"/>
  <c r="J332" i="5"/>
  <c r="P332" i="5" s="1"/>
  <c r="AZ153" i="5"/>
  <c r="J572" i="5"/>
  <c r="P572" i="5" s="1"/>
  <c r="J533" i="5"/>
  <c r="P533" i="5" s="1"/>
  <c r="J648" i="5"/>
  <c r="P648" i="5" s="1"/>
  <c r="J512" i="5"/>
  <c r="AZ255" i="5"/>
  <c r="AZ601" i="5"/>
  <c r="AZ521" i="5"/>
  <c r="AZ501" i="5"/>
  <c r="J383" i="5"/>
  <c r="P383" i="5" s="1"/>
  <c r="AZ532" i="5"/>
  <c r="J377" i="5"/>
  <c r="P377" i="5" s="1"/>
  <c r="J277" i="5"/>
  <c r="P277" i="5" s="1"/>
  <c r="AZ173" i="5"/>
  <c r="J151" i="6"/>
  <c r="P151" i="6" s="1"/>
  <c r="J136" i="6"/>
  <c r="P136" i="6" s="1"/>
  <c r="BB157" i="6"/>
  <c r="J132" i="6"/>
  <c r="P132" i="6" s="1"/>
  <c r="BB164" i="6"/>
  <c r="J128" i="6"/>
  <c r="P128" i="6" s="1"/>
  <c r="BB152" i="6"/>
  <c r="J123" i="6"/>
  <c r="P123" i="6" s="1"/>
  <c r="J134" i="6"/>
  <c r="P134" i="6" s="1"/>
  <c r="BB124" i="6"/>
  <c r="BB119" i="7"/>
  <c r="BB127" i="7"/>
  <c r="J126" i="7"/>
  <c r="P126" i="7" s="1"/>
  <c r="BB120" i="7"/>
  <c r="BB126" i="7"/>
  <c r="BB145" i="8"/>
  <c r="BB133" i="8"/>
  <c r="BB130" i="8"/>
  <c r="J192" i="9"/>
  <c r="P192" i="9" s="1"/>
  <c r="BB149" i="9"/>
  <c r="BB123" i="9"/>
  <c r="BB146" i="9"/>
  <c r="J168" i="9"/>
  <c r="P168" i="9" s="1"/>
  <c r="J125" i="10"/>
  <c r="P125" i="10" s="1"/>
  <c r="BB122" i="10"/>
  <c r="J464" i="2"/>
  <c r="BB376" i="2"/>
  <c r="J215" i="2"/>
  <c r="BB431" i="2"/>
  <c r="J126" i="2"/>
  <c r="J366" i="2"/>
  <c r="BB324" i="2"/>
  <c r="BB340" i="2"/>
  <c r="BB453" i="2"/>
  <c r="BB373" i="2"/>
  <c r="J346" i="2"/>
  <c r="P346" i="2" s="1"/>
  <c r="BB268" i="2"/>
  <c r="J290" i="2"/>
  <c r="P290" i="2" s="1"/>
  <c r="J166" i="3"/>
  <c r="P166" i="3" s="1"/>
  <c r="J401" i="5"/>
  <c r="P401" i="5" s="1"/>
  <c r="J341" i="5"/>
  <c r="P341" i="5" s="1"/>
  <c r="J220" i="5"/>
  <c r="J527" i="5"/>
  <c r="AZ374" i="5"/>
  <c r="AZ244" i="5"/>
  <c r="J146" i="5"/>
  <c r="P146" i="5" s="1"/>
  <c r="BB159" i="6"/>
  <c r="J129" i="6"/>
  <c r="P129" i="6" s="1"/>
  <c r="BB134" i="6"/>
  <c r="J149" i="6"/>
  <c r="P149" i="6" s="1"/>
  <c r="J135" i="6"/>
  <c r="P135" i="6" s="1"/>
  <c r="BB134" i="9"/>
  <c r="J140" i="9"/>
  <c r="P140" i="9" s="1"/>
  <c r="J123" i="9"/>
  <c r="P123" i="9" s="1"/>
  <c r="J132" i="9"/>
  <c r="P132" i="9" s="1"/>
  <c r="BB157" i="9"/>
  <c r="BB187" i="9"/>
  <c r="J124" i="9"/>
  <c r="P124" i="9" s="1"/>
  <c r="J129" i="9"/>
  <c r="P129" i="9" s="1"/>
  <c r="BB166" i="9"/>
  <c r="J152" i="9"/>
  <c r="P152" i="9" s="1"/>
  <c r="BB121" i="10"/>
  <c r="BB119" i="10"/>
  <c r="J331" i="3" l="1"/>
  <c r="AR96" i="1" s="1"/>
  <c r="P205" i="3"/>
  <c r="J204" i="3"/>
  <c r="P127" i="3"/>
  <c r="J126" i="3"/>
  <c r="P189" i="3"/>
  <c r="J188" i="3"/>
  <c r="J666" i="5"/>
  <c r="AS98" i="1" s="1"/>
  <c r="P325" i="3"/>
  <c r="J324" i="3"/>
  <c r="P297" i="3"/>
  <c r="J296" i="3"/>
  <c r="P601" i="5"/>
  <c r="J600" i="5"/>
  <c r="P350" i="4"/>
  <c r="P215" i="2"/>
  <c r="J214" i="2"/>
  <c r="J468" i="2"/>
  <c r="AS95" i="1" s="1"/>
  <c r="P126" i="2"/>
  <c r="J125" i="2"/>
  <c r="P464" i="2"/>
  <c r="J463" i="2"/>
  <c r="P228" i="2"/>
  <c r="J227" i="2"/>
  <c r="P421" i="2"/>
  <c r="J420" i="2"/>
  <c r="P230" i="3"/>
  <c r="J330" i="3"/>
  <c r="AS96" i="1" s="1"/>
  <c r="J229" i="3"/>
  <c r="P358" i="2"/>
  <c r="J469" i="2"/>
  <c r="AR95" i="1" s="1"/>
  <c r="P412" i="2"/>
  <c r="J323" i="2"/>
  <c r="J614" i="5"/>
  <c r="P634" i="5"/>
  <c r="J633" i="5"/>
  <c r="P409" i="5"/>
  <c r="J408" i="5"/>
  <c r="P487" i="5"/>
  <c r="J486" i="5"/>
  <c r="P458" i="5"/>
  <c r="J457" i="5"/>
  <c r="P638" i="5"/>
  <c r="J637" i="5"/>
  <c r="J636" i="5" s="1"/>
  <c r="P392" i="5"/>
  <c r="J391" i="5"/>
  <c r="P337" i="5"/>
  <c r="J336" i="5"/>
  <c r="J667" i="5"/>
  <c r="AR98" i="1" s="1"/>
  <c r="P517" i="5"/>
  <c r="J361" i="5"/>
  <c r="J305" i="5"/>
  <c r="J136" i="5"/>
  <c r="P152" i="8"/>
  <c r="AV101" i="1" s="1"/>
  <c r="P200" i="9"/>
  <c r="P138" i="7"/>
  <c r="P170" i="6"/>
  <c r="AU94" i="1"/>
  <c r="P128" i="10"/>
  <c r="P328" i="3"/>
  <c r="AV96" i="1" s="1"/>
  <c r="F37" i="8"/>
  <c r="BB125" i="2"/>
  <c r="AZ190" i="3"/>
  <c r="J190" i="3" s="1"/>
  <c r="J100" i="3" s="1"/>
  <c r="AZ296" i="3"/>
  <c r="AZ486" i="5"/>
  <c r="AZ647" i="5"/>
  <c r="J647" i="5" s="1"/>
  <c r="J113" i="5" s="1"/>
  <c r="BB323" i="2"/>
  <c r="AZ126" i="3"/>
  <c r="AZ281" i="4"/>
  <c r="J281" i="4" s="1"/>
  <c r="J102" i="4" s="1"/>
  <c r="AZ136" i="5"/>
  <c r="AZ408" i="5"/>
  <c r="AZ614" i="5"/>
  <c r="J107" i="5" s="1"/>
  <c r="BB214" i="2"/>
  <c r="BB420" i="2"/>
  <c r="J102" i="2" s="1"/>
  <c r="AZ229" i="3"/>
  <c r="AZ324" i="3"/>
  <c r="J104" i="3" s="1"/>
  <c r="BB118" i="7"/>
  <c r="J118" i="7" s="1"/>
  <c r="J97" i="7" s="1"/>
  <c r="AZ346" i="4"/>
  <c r="J346" i="4" s="1"/>
  <c r="J103" i="4" s="1"/>
  <c r="BB120" i="9"/>
  <c r="J120" i="9" s="1"/>
  <c r="J97" i="9" s="1"/>
  <c r="AZ305" i="5"/>
  <c r="AZ642" i="5"/>
  <c r="BB142" i="6"/>
  <c r="J142" i="6" s="1"/>
  <c r="J98" i="6" s="1"/>
  <c r="BB163" i="6"/>
  <c r="J163" i="6" s="1"/>
  <c r="J100" i="6" s="1"/>
  <c r="AZ361" i="5"/>
  <c r="BB163" i="9"/>
  <c r="J163" i="9" s="1"/>
  <c r="J98" i="9" s="1"/>
  <c r="BB227" i="2"/>
  <c r="AZ633" i="5"/>
  <c r="BB158" i="6"/>
  <c r="J158" i="6" s="1"/>
  <c r="J99" i="6" s="1"/>
  <c r="AZ125" i="4"/>
  <c r="J125" i="4" s="1"/>
  <c r="J98" i="4" s="1"/>
  <c r="AZ336" i="5"/>
  <c r="BB174" i="9"/>
  <c r="J174" i="9" s="1"/>
  <c r="J99" i="9" s="1"/>
  <c r="AZ204" i="3"/>
  <c r="J101" i="3" s="1"/>
  <c r="AZ225" i="4"/>
  <c r="J225" i="4" s="1"/>
  <c r="J100" i="4" s="1"/>
  <c r="AZ236" i="4"/>
  <c r="J236" i="4" s="1"/>
  <c r="J101" i="4" s="1"/>
  <c r="AZ391" i="5"/>
  <c r="AZ457" i="5"/>
  <c r="BB121" i="6"/>
  <c r="J121" i="6" s="1"/>
  <c r="J97" i="6" s="1"/>
  <c r="BB120" i="8"/>
  <c r="BB119" i="8" s="1"/>
  <c r="BB118" i="10"/>
  <c r="J118" i="10" s="1"/>
  <c r="J97" i="10" s="1"/>
  <c r="BB463" i="2"/>
  <c r="AZ221" i="4"/>
  <c r="J221" i="4" s="1"/>
  <c r="J99" i="4" s="1"/>
  <c r="AZ637" i="5"/>
  <c r="AZ636" i="5" s="1"/>
  <c r="J109" i="5" s="1"/>
  <c r="AZ188" i="3"/>
  <c r="AZ600" i="5"/>
  <c r="AZ658" i="5"/>
  <c r="J658" i="5" s="1"/>
  <c r="J114" i="5" s="1"/>
  <c r="J91" i="10"/>
  <c r="F114" i="10"/>
  <c r="AV123" i="10"/>
  <c r="J89" i="10"/>
  <c r="AV119" i="10"/>
  <c r="AV121" i="10"/>
  <c r="F91" i="10"/>
  <c r="AV122" i="10"/>
  <c r="J114" i="10"/>
  <c r="E85" i="10"/>
  <c r="AV124" i="10"/>
  <c r="AV120" i="10"/>
  <c r="AV125" i="10"/>
  <c r="AV126" i="10"/>
  <c r="F91" i="9"/>
  <c r="AV121" i="9"/>
  <c r="AV129" i="9"/>
  <c r="AV147" i="9"/>
  <c r="AV148" i="9"/>
  <c r="AV156" i="9"/>
  <c r="AV171" i="9"/>
  <c r="J89" i="9"/>
  <c r="AV124" i="9"/>
  <c r="AV126" i="9"/>
  <c r="AV137" i="9"/>
  <c r="AV143" i="9"/>
  <c r="AV144" i="9"/>
  <c r="AV150" i="9"/>
  <c r="AV169" i="9"/>
  <c r="AV140" i="9"/>
  <c r="AV179" i="9"/>
  <c r="AV184" i="9"/>
  <c r="AV192" i="9"/>
  <c r="F92" i="9"/>
  <c r="AV145" i="9"/>
  <c r="AV146" i="9"/>
  <c r="AV160" i="9"/>
  <c r="AV162" i="9"/>
  <c r="AV164" i="9"/>
  <c r="AV172" i="9"/>
  <c r="AV175" i="9"/>
  <c r="AV177" i="9"/>
  <c r="AV182" i="9"/>
  <c r="AV185" i="9"/>
  <c r="AV190" i="9"/>
  <c r="AV196" i="9"/>
  <c r="J92" i="9"/>
  <c r="AV168" i="9"/>
  <c r="J91" i="9"/>
  <c r="AV125" i="9"/>
  <c r="AV128" i="9"/>
  <c r="AV130" i="9"/>
  <c r="AV139" i="9"/>
  <c r="AV141" i="9"/>
  <c r="AV142" i="9"/>
  <c r="AV194" i="9"/>
  <c r="AV122" i="9"/>
  <c r="AV131" i="9"/>
  <c r="AV133" i="9"/>
  <c r="AV158" i="9"/>
  <c r="AV161" i="9"/>
  <c r="AV170" i="9"/>
  <c r="AV187" i="9"/>
  <c r="AV188" i="9"/>
  <c r="AV165" i="9"/>
  <c r="AV166" i="9"/>
  <c r="AV167" i="9"/>
  <c r="AV178" i="9"/>
  <c r="AV195" i="9"/>
  <c r="AV132" i="9"/>
  <c r="AV151" i="9"/>
  <c r="AV152" i="9"/>
  <c r="AV154" i="9"/>
  <c r="AV155" i="9"/>
  <c r="AV157" i="9"/>
  <c r="AV186" i="9"/>
  <c r="AV191" i="9"/>
  <c r="AV193" i="9"/>
  <c r="E85" i="9"/>
  <c r="AV123" i="9"/>
  <c r="AV127" i="9"/>
  <c r="AV149" i="9"/>
  <c r="AV153" i="9"/>
  <c r="AV159" i="9"/>
  <c r="AV173" i="9"/>
  <c r="AV181" i="9"/>
  <c r="AV197" i="9"/>
  <c r="AV198" i="9"/>
  <c r="AV134" i="9"/>
  <c r="AV135" i="9"/>
  <c r="AV136" i="9"/>
  <c r="AV138" i="9"/>
  <c r="AV176" i="9"/>
  <c r="AV180" i="9"/>
  <c r="AV183" i="9"/>
  <c r="AV189" i="9"/>
  <c r="AV121" i="8"/>
  <c r="AV136" i="8"/>
  <c r="J89" i="8"/>
  <c r="J92" i="8"/>
  <c r="F91" i="8"/>
  <c r="E108" i="8"/>
  <c r="J114" i="8"/>
  <c r="F92" i="8"/>
  <c r="AV145" i="8"/>
  <c r="AV127" i="8"/>
  <c r="AV130" i="8"/>
  <c r="AV124" i="8"/>
  <c r="AV133" i="8"/>
  <c r="AV139" i="8"/>
  <c r="AV142" i="8"/>
  <c r="AV148" i="8"/>
  <c r="J91" i="7"/>
  <c r="F113" i="7"/>
  <c r="AV119" i="7"/>
  <c r="AV121" i="7"/>
  <c r="AV125" i="7"/>
  <c r="AV128" i="7"/>
  <c r="E85" i="7"/>
  <c r="J92" i="7"/>
  <c r="AV130" i="7"/>
  <c r="AV120" i="7"/>
  <c r="AV127" i="7"/>
  <c r="AV133" i="7"/>
  <c r="AV124" i="7"/>
  <c r="AV126" i="7"/>
  <c r="AV134" i="7"/>
  <c r="F92" i="7"/>
  <c r="AV129" i="7"/>
  <c r="J89" i="7"/>
  <c r="AV123" i="7"/>
  <c r="AV131" i="7"/>
  <c r="AV122" i="7"/>
  <c r="AV135" i="7"/>
  <c r="AV136" i="7"/>
  <c r="AV132" i="7"/>
  <c r="J92" i="6"/>
  <c r="AV123" i="6"/>
  <c r="AV125" i="6"/>
  <c r="AV132" i="6"/>
  <c r="AV139" i="6"/>
  <c r="AV143" i="6"/>
  <c r="AV135" i="6"/>
  <c r="F91" i="6"/>
  <c r="F117" i="6"/>
  <c r="AV140" i="6"/>
  <c r="J89" i="6"/>
  <c r="E110" i="6"/>
  <c r="AV126" i="6"/>
  <c r="AV129" i="6"/>
  <c r="AV144" i="6"/>
  <c r="J91" i="6"/>
  <c r="AV141" i="6"/>
  <c r="AV154" i="6"/>
  <c r="AV151" i="6"/>
  <c r="AV153" i="6"/>
  <c r="AV128" i="6"/>
  <c r="AV130" i="6"/>
  <c r="AV136" i="6"/>
  <c r="AV137" i="6"/>
  <c r="AV145" i="6"/>
  <c r="AV150" i="6"/>
  <c r="AV134" i="6"/>
  <c r="AV152" i="6"/>
  <c r="AV122" i="6"/>
  <c r="AV124" i="6"/>
  <c r="AV131" i="6"/>
  <c r="AV133" i="6"/>
  <c r="AV164" i="6"/>
  <c r="AV166" i="6"/>
  <c r="AV167" i="6"/>
  <c r="AV146" i="6"/>
  <c r="AV148" i="6"/>
  <c r="AV149" i="6"/>
  <c r="AV155" i="6"/>
  <c r="AV160" i="6"/>
  <c r="AV162" i="6"/>
  <c r="AV165" i="6"/>
  <c r="AV127" i="6"/>
  <c r="AV138" i="6"/>
  <c r="AV147" i="6"/>
  <c r="AV156" i="6"/>
  <c r="AV157" i="6"/>
  <c r="AV159" i="6"/>
  <c r="AV161" i="6"/>
  <c r="AV168" i="6"/>
  <c r="F91" i="5"/>
  <c r="AT143" i="5"/>
  <c r="AT159" i="5"/>
  <c r="AT207" i="5"/>
  <c r="AT234" i="5"/>
  <c r="AT313" i="5"/>
  <c r="AT390" i="5"/>
  <c r="AT462" i="5"/>
  <c r="AT501" i="5"/>
  <c r="AT507" i="5"/>
  <c r="AT512" i="5"/>
  <c r="AT522" i="5"/>
  <c r="AT619" i="5"/>
  <c r="E124" i="5"/>
  <c r="AT137" i="5"/>
  <c r="AT140" i="5"/>
  <c r="AT211" i="5"/>
  <c r="AT225" i="5"/>
  <c r="AT228" i="5"/>
  <c r="AT352" i="5"/>
  <c r="AT371" i="5"/>
  <c r="AT398" i="5"/>
  <c r="AT409" i="5"/>
  <c r="AT416" i="5"/>
  <c r="AT453" i="5"/>
  <c r="AT545" i="5"/>
  <c r="AT562" i="5"/>
  <c r="AT621" i="5"/>
  <c r="AT626" i="5"/>
  <c r="AT643" i="5"/>
  <c r="AT649" i="5"/>
  <c r="AT650" i="5"/>
  <c r="AT652" i="5"/>
  <c r="AT655" i="5"/>
  <c r="J91" i="5"/>
  <c r="F131" i="5"/>
  <c r="AT166" i="5"/>
  <c r="AT185" i="5"/>
  <c r="AT191" i="5"/>
  <c r="AT206" i="5"/>
  <c r="AT274" i="5"/>
  <c r="AT356" i="5"/>
  <c r="AT423" i="5"/>
  <c r="AT452" i="5"/>
  <c r="AT516" i="5"/>
  <c r="AT517" i="5"/>
  <c r="AT521" i="5"/>
  <c r="AT605" i="5"/>
  <c r="AT638" i="5"/>
  <c r="AT656" i="5"/>
  <c r="AT495" i="5"/>
  <c r="AT513" i="5"/>
  <c r="AT527" i="5"/>
  <c r="AT528" i="5"/>
  <c r="AT536" i="5"/>
  <c r="AT537" i="5"/>
  <c r="AT546" i="5"/>
  <c r="AT561" i="5"/>
  <c r="AT564" i="5"/>
  <c r="AT573" i="5"/>
  <c r="AT146" i="5"/>
  <c r="AT149" i="5"/>
  <c r="AT173" i="5"/>
  <c r="AT286" i="5"/>
  <c r="AT317" i="5"/>
  <c r="AT329" i="5"/>
  <c r="AT347" i="5"/>
  <c r="AT351" i="5"/>
  <c r="AT401" i="5"/>
  <c r="AT432" i="5"/>
  <c r="AT466" i="5"/>
  <c r="AT470" i="5"/>
  <c r="AT482" i="5"/>
  <c r="AT491" i="5"/>
  <c r="AT547" i="5"/>
  <c r="AT654" i="5"/>
  <c r="AT657" i="5"/>
  <c r="AT659" i="5"/>
  <c r="AT150" i="5"/>
  <c r="AT204" i="5"/>
  <c r="AT205" i="5"/>
  <c r="AT215" i="5"/>
  <c r="AT492" i="5"/>
  <c r="AT496" i="5"/>
  <c r="AT518" i="5"/>
  <c r="AT553" i="5"/>
  <c r="AT591" i="5"/>
  <c r="AT594" i="5"/>
  <c r="AT597" i="5"/>
  <c r="AT601" i="5"/>
  <c r="AT629" i="5"/>
  <c r="AT380" i="5"/>
  <c r="AT426" i="5"/>
  <c r="AT474" i="5"/>
  <c r="AT487" i="5"/>
  <c r="AT508" i="5"/>
  <c r="AT563" i="5"/>
  <c r="AT577" i="5"/>
  <c r="AT153" i="5"/>
  <c r="AT156" i="5"/>
  <c r="AT188" i="5"/>
  <c r="AT192" i="5"/>
  <c r="AT239" i="5"/>
  <c r="AT255" i="5"/>
  <c r="AT297" i="5"/>
  <c r="AT306" i="5"/>
  <c r="AT309" i="5"/>
  <c r="AT343" i="5"/>
  <c r="AT346" i="5"/>
  <c r="AT374" i="5"/>
  <c r="AT407" i="5"/>
  <c r="AT572" i="5"/>
  <c r="AT624" i="5"/>
  <c r="J92" i="5"/>
  <c r="AT163" i="5"/>
  <c r="AT195" i="5"/>
  <c r="AT244" i="5"/>
  <c r="AT248" i="5"/>
  <c r="AT277" i="5"/>
  <c r="AT280" i="5"/>
  <c r="AT332" i="5"/>
  <c r="AT333" i="5"/>
  <c r="AT337" i="5"/>
  <c r="AT368" i="5"/>
  <c r="AT383" i="5"/>
  <c r="AT386" i="5"/>
  <c r="AT404" i="5"/>
  <c r="AT424" i="5"/>
  <c r="AT436" i="5"/>
  <c r="AT440" i="5"/>
  <c r="AT444" i="5"/>
  <c r="AT500" i="5"/>
  <c r="AT523" i="5"/>
  <c r="AT548" i="5"/>
  <c r="AT549" i="5"/>
  <c r="AT550" i="5"/>
  <c r="AT554" i="5"/>
  <c r="AT179" i="5"/>
  <c r="AT200" i="5"/>
  <c r="AT220" i="5"/>
  <c r="AT263" i="5"/>
  <c r="AT268" i="5"/>
  <c r="AT341" i="5"/>
  <c r="AT342" i="5"/>
  <c r="AT377" i="5"/>
  <c r="AT389" i="5"/>
  <c r="AT392" i="5"/>
  <c r="AT431" i="5"/>
  <c r="AT478" i="5"/>
  <c r="AT511" i="5"/>
  <c r="AT532" i="5"/>
  <c r="AT533" i="5"/>
  <c r="AT543" i="5"/>
  <c r="AT552" i="5"/>
  <c r="AT555" i="5"/>
  <c r="AT571" i="5"/>
  <c r="AT578" i="5"/>
  <c r="AT635" i="5"/>
  <c r="AT644" i="5"/>
  <c r="AT302" i="5"/>
  <c r="AT320" i="5"/>
  <c r="AT323" i="5"/>
  <c r="AT326" i="5"/>
  <c r="AT362" i="5"/>
  <c r="AT365" i="5"/>
  <c r="AT395" i="5"/>
  <c r="AT422" i="5"/>
  <c r="AT425" i="5"/>
  <c r="AT447" i="5"/>
  <c r="AT458" i="5"/>
  <c r="AT544" i="5"/>
  <c r="AT551" i="5"/>
  <c r="AT634" i="5"/>
  <c r="AT646" i="5"/>
  <c r="AT648" i="5"/>
  <c r="AT651" i="5"/>
  <c r="AT653" i="5"/>
  <c r="AT565" i="5"/>
  <c r="AT584" i="5"/>
  <c r="AT585" i="5"/>
  <c r="AT588" i="5"/>
  <c r="AT615" i="5"/>
  <c r="AT645" i="5"/>
  <c r="J89" i="4"/>
  <c r="AT199" i="4"/>
  <c r="AT263" i="4"/>
  <c r="AT264" i="4"/>
  <c r="AT268" i="4"/>
  <c r="AT276" i="4"/>
  <c r="AT303" i="4"/>
  <c r="AT309" i="4"/>
  <c r="E113" i="4"/>
  <c r="J119" i="4"/>
  <c r="AT139" i="4"/>
  <c r="AT162" i="4"/>
  <c r="AT193" i="4"/>
  <c r="AT205" i="4"/>
  <c r="AT231" i="4"/>
  <c r="AT292" i="4"/>
  <c r="AT296" i="4"/>
  <c r="F91" i="4"/>
  <c r="AT142" i="4"/>
  <c r="AT261" i="4"/>
  <c r="AT267" i="4"/>
  <c r="AT342" i="4"/>
  <c r="AT347" i="4"/>
  <c r="AT348" i="4"/>
  <c r="AT126" i="4"/>
  <c r="AT146" i="4"/>
  <c r="AT272" i="4"/>
  <c r="J92" i="4"/>
  <c r="F120" i="4"/>
  <c r="AT196" i="4"/>
  <c r="AT202" i="4"/>
  <c r="AT212" i="4"/>
  <c r="AT226" i="4"/>
  <c r="AT262" i="4"/>
  <c r="AT297" i="4"/>
  <c r="AT301" i="4"/>
  <c r="AT320" i="4"/>
  <c r="AT331" i="4"/>
  <c r="AT130" i="4"/>
  <c r="AT148" i="4"/>
  <c r="AT165" i="4"/>
  <c r="AT179" i="4"/>
  <c r="AT282" i="4"/>
  <c r="AT293" i="4"/>
  <c r="AT307" i="4"/>
  <c r="AT308" i="4"/>
  <c r="AT328" i="4"/>
  <c r="AT184" i="4"/>
  <c r="AT190" i="4"/>
  <c r="AT208" i="4"/>
  <c r="AT215" i="4"/>
  <c r="AT218" i="4"/>
  <c r="AT222" i="4"/>
  <c r="AT237" i="4"/>
  <c r="AT302" i="4"/>
  <c r="AT304" i="4"/>
  <c r="AT323" i="4"/>
  <c r="AT337" i="4"/>
  <c r="AT244" i="4"/>
  <c r="AT324" i="4"/>
  <c r="AT332" i="4"/>
  <c r="AT340" i="4"/>
  <c r="AT129" i="4"/>
  <c r="AT133" i="4"/>
  <c r="AT147" i="4"/>
  <c r="AT156" i="4"/>
  <c r="AT159" i="4"/>
  <c r="AT172" i="4"/>
  <c r="AT249" i="4"/>
  <c r="AT258" i="4"/>
  <c r="AT317" i="4"/>
  <c r="AT286" i="4"/>
  <c r="AT289" i="4"/>
  <c r="AT300" i="4"/>
  <c r="AT310" i="4"/>
  <c r="AT313" i="4"/>
  <c r="AT314" i="4"/>
  <c r="AT318" i="4"/>
  <c r="AT319" i="4"/>
  <c r="AT327" i="4"/>
  <c r="AT333" i="4"/>
  <c r="AT336" i="4"/>
  <c r="AT341" i="4"/>
  <c r="F121" i="3"/>
  <c r="AT136" i="3"/>
  <c r="AT140" i="3"/>
  <c r="AT144" i="3"/>
  <c r="AT147" i="3"/>
  <c r="AT189" i="3"/>
  <c r="AT257" i="3"/>
  <c r="AT261" i="3"/>
  <c r="AT175" i="3"/>
  <c r="AT238" i="3"/>
  <c r="AT249" i="3"/>
  <c r="AT256" i="3"/>
  <c r="AT263" i="3"/>
  <c r="AT267" i="3"/>
  <c r="AT270" i="3"/>
  <c r="AT282" i="3"/>
  <c r="AT289" i="3"/>
  <c r="AT297" i="3"/>
  <c r="AT306" i="3"/>
  <c r="AT320" i="3"/>
  <c r="AT130" i="3"/>
  <c r="AT133" i="3"/>
  <c r="AT148" i="3"/>
  <c r="AT237" i="3"/>
  <c r="AT246" i="3"/>
  <c r="AT325" i="3"/>
  <c r="AT326" i="3"/>
  <c r="J92" i="3"/>
  <c r="AT169" i="3"/>
  <c r="AT199" i="3"/>
  <c r="AT203" i="3"/>
  <c r="AT213" i="3"/>
  <c r="AT217" i="3"/>
  <c r="J91" i="3"/>
  <c r="AT154" i="3"/>
  <c r="AT157" i="3"/>
  <c r="AT163" i="3"/>
  <c r="AT181" i="3"/>
  <c r="AT195" i="3"/>
  <c r="AT236" i="3"/>
  <c r="AT253" i="3"/>
  <c r="AT258" i="3"/>
  <c r="AT276" i="3"/>
  <c r="AT277" i="3"/>
  <c r="AT284" i="3"/>
  <c r="AT293" i="3"/>
  <c r="AT303" i="3"/>
  <c r="J89" i="3"/>
  <c r="F120" i="3"/>
  <c r="AT166" i="3"/>
  <c r="AT185" i="3"/>
  <c r="AT191" i="3"/>
  <c r="AT205" i="3"/>
  <c r="AT209" i="3"/>
  <c r="AT241" i="3"/>
  <c r="AT245" i="3"/>
  <c r="AT262" i="3"/>
  <c r="AT271" i="3"/>
  <c r="AT278" i="3"/>
  <c r="AT279" i="3"/>
  <c r="AT288" i="3"/>
  <c r="AT292" i="3"/>
  <c r="AT300" i="3"/>
  <c r="AT310" i="3"/>
  <c r="E85" i="3"/>
  <c r="AT139" i="3"/>
  <c r="AT221" i="3"/>
  <c r="AT225" i="3"/>
  <c r="AT283" i="3"/>
  <c r="AT266" i="3"/>
  <c r="AT317" i="3"/>
  <c r="AT127" i="3"/>
  <c r="AT230" i="3"/>
  <c r="AT233" i="3"/>
  <c r="AT242" i="3"/>
  <c r="AT252" i="3"/>
  <c r="AT272" i="3"/>
  <c r="AT275" i="3"/>
  <c r="AT287" i="3"/>
  <c r="AT312" i="3"/>
  <c r="AT315" i="3"/>
  <c r="J91" i="2"/>
  <c r="AV166" i="2"/>
  <c r="AV218" i="2"/>
  <c r="AV221" i="2"/>
  <c r="J92" i="2"/>
  <c r="AV135" i="2"/>
  <c r="AV169" i="2"/>
  <c r="AV247" i="2"/>
  <c r="AV337" i="2"/>
  <c r="AV358" i="2"/>
  <c r="AV412" i="2"/>
  <c r="AV427" i="2"/>
  <c r="AV156" i="2"/>
  <c r="AV268" i="2"/>
  <c r="AV316" i="2"/>
  <c r="AV320" i="2"/>
  <c r="AV324" i="2"/>
  <c r="AV363" i="2"/>
  <c r="F91" i="2"/>
  <c r="AV162" i="2"/>
  <c r="AV196" i="2"/>
  <c r="AV243" i="2"/>
  <c r="AV278" i="2"/>
  <c r="AV284" i="2"/>
  <c r="AV296" i="2"/>
  <c r="AV302" i="2"/>
  <c r="AV310" i="2"/>
  <c r="AV357" i="2"/>
  <c r="AV390" i="2"/>
  <c r="AV396" i="2"/>
  <c r="AV406" i="2"/>
  <c r="AV409" i="2"/>
  <c r="AV126" i="2"/>
  <c r="AV129" i="2"/>
  <c r="AV138" i="2"/>
  <c r="AV141" i="2"/>
  <c r="AV211" i="2"/>
  <c r="AV215" i="2"/>
  <c r="AV231" i="2"/>
  <c r="AV234" i="2"/>
  <c r="AV290" i="2"/>
  <c r="AV202" i="2"/>
  <c r="AV208" i="2"/>
  <c r="AV265" i="2"/>
  <c r="AV327" i="2"/>
  <c r="AV340" i="2"/>
  <c r="AV346" i="2"/>
  <c r="AV349" i="2"/>
  <c r="AV373" i="2"/>
  <c r="AV374" i="2"/>
  <c r="AV375" i="2"/>
  <c r="AV379" i="2"/>
  <c r="E85" i="2"/>
  <c r="F92" i="2"/>
  <c r="AV187" i="2"/>
  <c r="AV228" i="2"/>
  <c r="AV238" i="2"/>
  <c r="AV261" i="2"/>
  <c r="AV366" i="2"/>
  <c r="AV369" i="2"/>
  <c r="AV424" i="2"/>
  <c r="AV431" i="2"/>
  <c r="AV434" i="2"/>
  <c r="AV453" i="2"/>
  <c r="AV464" i="2"/>
  <c r="AV132" i="2"/>
  <c r="AV159" i="2"/>
  <c r="AV257" i="2"/>
  <c r="AV421" i="2"/>
  <c r="AV445" i="2"/>
  <c r="AV447" i="2"/>
  <c r="AV451" i="2"/>
  <c r="AV181" i="2"/>
  <c r="AV184" i="2"/>
  <c r="AV190" i="2"/>
  <c r="AV193" i="2"/>
  <c r="AV205" i="2"/>
  <c r="AV356" i="2"/>
  <c r="AV383" i="2"/>
  <c r="AV386" i="2"/>
  <c r="AV417" i="2"/>
  <c r="J89" i="2"/>
  <c r="AV144" i="2"/>
  <c r="AV147" i="2"/>
  <c r="AV150" i="2"/>
  <c r="AV153" i="2"/>
  <c r="AV224" i="2"/>
  <c r="AV251" i="2"/>
  <c r="AV332" i="2"/>
  <c r="AV343" i="2"/>
  <c r="AV352" i="2"/>
  <c r="AV355" i="2"/>
  <c r="AV376" i="2"/>
  <c r="AV438" i="2"/>
  <c r="AV441" i="2"/>
  <c r="AV456" i="2"/>
  <c r="AV459" i="2"/>
  <c r="AV172" i="2"/>
  <c r="AV199" i="2"/>
  <c r="AV274" i="2"/>
  <c r="AV306" i="2"/>
  <c r="J34" i="3"/>
  <c r="F37" i="4"/>
  <c r="F36" i="8"/>
  <c r="F34" i="10"/>
  <c r="F35" i="10"/>
  <c r="F36" i="10"/>
  <c r="F37" i="10"/>
  <c r="J34" i="10"/>
  <c r="F34" i="2"/>
  <c r="F35" i="6"/>
  <c r="F36" i="7"/>
  <c r="F37" i="7"/>
  <c r="F35" i="9"/>
  <c r="F36" i="2"/>
  <c r="F37" i="6"/>
  <c r="J34" i="7"/>
  <c r="F34" i="8"/>
  <c r="J34" i="9"/>
  <c r="F36" i="3"/>
  <c r="F36" i="4"/>
  <c r="J34" i="6"/>
  <c r="F34" i="7"/>
  <c r="F35" i="8"/>
  <c r="F34" i="9"/>
  <c r="F34" i="4"/>
  <c r="F35" i="5"/>
  <c r="F37" i="3"/>
  <c r="F34" i="5"/>
  <c r="F34" i="3"/>
  <c r="J34" i="4"/>
  <c r="J34" i="5"/>
  <c r="J34" i="2"/>
  <c r="F37" i="5"/>
  <c r="F35" i="3"/>
  <c r="F35" i="4"/>
  <c r="F35" i="7"/>
  <c r="F37" i="9"/>
  <c r="F37" i="2"/>
  <c r="F36" i="5"/>
  <c r="F35" i="2"/>
  <c r="F34" i="6"/>
  <c r="F36" i="6"/>
  <c r="J34" i="8"/>
  <c r="F36" i="9"/>
  <c r="J106" i="5" l="1"/>
  <c r="AR94" i="1"/>
  <c r="J100" i="5"/>
  <c r="J125" i="3"/>
  <c r="J124" i="3" s="1"/>
  <c r="J103" i="3"/>
  <c r="J108" i="5"/>
  <c r="J99" i="2"/>
  <c r="J103" i="2"/>
  <c r="AS94" i="1"/>
  <c r="J124" i="2"/>
  <c r="J123" i="2" s="1"/>
  <c r="J98" i="2"/>
  <c r="P466" i="2"/>
  <c r="AV95" i="1" s="1"/>
  <c r="J102" i="3"/>
  <c r="J101" i="2"/>
  <c r="P664" i="5"/>
  <c r="AV98" i="1" s="1"/>
  <c r="J105" i="5"/>
  <c r="J642" i="5"/>
  <c r="J641" i="5" s="1"/>
  <c r="J104" i="5"/>
  <c r="J99" i="5"/>
  <c r="J102" i="5"/>
  <c r="J103" i="5"/>
  <c r="J135" i="5"/>
  <c r="J98" i="5"/>
  <c r="J101" i="5"/>
  <c r="AZ125" i="3"/>
  <c r="AZ124" i="3" s="1"/>
  <c r="J110" i="5"/>
  <c r="BB117" i="7"/>
  <c r="J117" i="7" s="1"/>
  <c r="J98" i="3"/>
  <c r="BB124" i="2"/>
  <c r="J120" i="8"/>
  <c r="J98" i="8" s="1"/>
  <c r="AZ641" i="5"/>
  <c r="AZ124" i="4"/>
  <c r="AZ123" i="4" s="1"/>
  <c r="J123" i="4" s="1"/>
  <c r="J99" i="3"/>
  <c r="BB120" i="6"/>
  <c r="J120" i="6" s="1"/>
  <c r="J170" i="6" s="1"/>
  <c r="J100" i="2"/>
  <c r="BB118" i="8"/>
  <c r="J118" i="8" s="1"/>
  <c r="J119" i="8"/>
  <c r="J97" i="8" s="1"/>
  <c r="AZ135" i="5"/>
  <c r="BB119" i="9"/>
  <c r="J119" i="9" s="1"/>
  <c r="BB117" i="10"/>
  <c r="J117" i="10" s="1"/>
  <c r="J33" i="5"/>
  <c r="J33" i="2"/>
  <c r="W33" i="1"/>
  <c r="F33" i="2"/>
  <c r="J33" i="3"/>
  <c r="F33" i="9"/>
  <c r="F33" i="4"/>
  <c r="F33" i="8"/>
  <c r="F33" i="3"/>
  <c r="J33" i="8"/>
  <c r="F33" i="5"/>
  <c r="J33" i="4"/>
  <c r="J33" i="9"/>
  <c r="F33" i="6"/>
  <c r="J33" i="7"/>
  <c r="J33" i="10"/>
  <c r="W32" i="1"/>
  <c r="F33" i="7"/>
  <c r="F33" i="10"/>
  <c r="J33" i="6"/>
  <c r="AK30" i="1"/>
  <c r="AG94" i="1" l="1"/>
  <c r="J97" i="2"/>
  <c r="J111" i="5"/>
  <c r="J97" i="5"/>
  <c r="J112" i="5"/>
  <c r="J134" i="5"/>
  <c r="J30" i="9"/>
  <c r="AG102" i="1" s="1"/>
  <c r="AV102" i="1" s="1"/>
  <c r="J200" i="9"/>
  <c r="J30" i="8"/>
  <c r="AG101" i="1" s="1"/>
  <c r="J152" i="8"/>
  <c r="J30" i="7"/>
  <c r="AG100" i="1" s="1"/>
  <c r="AV100" i="1" s="1"/>
  <c r="J138" i="7"/>
  <c r="J96" i="4"/>
  <c r="J350" i="4"/>
  <c r="J96" i="10"/>
  <c r="J128" i="10"/>
  <c r="J124" i="4"/>
  <c r="J97" i="4" s="1"/>
  <c r="J96" i="3"/>
  <c r="J328" i="3"/>
  <c r="J30" i="3"/>
  <c r="AG96" i="1" s="1"/>
  <c r="J97" i="3"/>
  <c r="AN100" i="1"/>
  <c r="J96" i="7"/>
  <c r="BB123" i="2"/>
  <c r="J466" i="2" s="1"/>
  <c r="J96" i="6"/>
  <c r="J30" i="6"/>
  <c r="AG99" i="1" s="1"/>
  <c r="AV99" i="1" s="1"/>
  <c r="AN99" i="1"/>
  <c r="AZ134" i="5"/>
  <c r="J30" i="4"/>
  <c r="J39" i="4" s="1"/>
  <c r="J96" i="8"/>
  <c r="AN102" i="1"/>
  <c r="J96" i="9"/>
  <c r="AN101" i="1"/>
  <c r="J39" i="9"/>
  <c r="AN96" i="1"/>
  <c r="J30" i="10"/>
  <c r="AG103" i="1" s="1"/>
  <c r="W31" i="1"/>
  <c r="W30" i="1"/>
  <c r="W29" i="1"/>
  <c r="J664" i="5" l="1"/>
  <c r="J39" i="8"/>
  <c r="J39" i="7"/>
  <c r="J30" i="2"/>
  <c r="J39" i="2" s="1"/>
  <c r="J96" i="2"/>
  <c r="J39" i="3"/>
  <c r="J96" i="5"/>
  <c r="J30" i="5"/>
  <c r="AG98" i="1" s="1"/>
  <c r="AG97" i="1"/>
  <c r="AN97" i="1"/>
  <c r="J39" i="6"/>
  <c r="J39" i="10"/>
  <c r="AN103" i="1"/>
  <c r="AK29" i="1"/>
  <c r="AG95" i="1" l="1"/>
  <c r="AK26" i="1" s="1"/>
  <c r="AK35" i="1" s="1"/>
  <c r="AN95" i="1"/>
  <c r="AN98" i="1"/>
  <c r="J39" i="5"/>
  <c r="AV94" i="1" l="1"/>
  <c r="AN94" i="1"/>
</calcChain>
</file>

<file path=xl/sharedStrings.xml><?xml version="1.0" encoding="utf-8"?>
<sst xmlns="http://schemas.openxmlformats.org/spreadsheetml/2006/main" count="16062" uniqueCount="1871">
  <si>
    <t>Export Komplet</t>
  </si>
  <si>
    <t/>
  </si>
  <si>
    <t>False</t>
  </si>
  <si>
    <t>{52591694-2d01-4584-9440-55542c097483}</t>
  </si>
  <si>
    <t>&gt;&gt;  skryté sloupce  &lt;&lt;</t>
  </si>
  <si>
    <t>0,01</t>
  </si>
  <si>
    <t>21</t>
  </si>
  <si>
    <t>12</t>
  </si>
  <si>
    <t>REKAPITULACE STAVBY</t>
  </si>
  <si>
    <t>Návod na vyplnění</t>
  </si>
  <si>
    <t>0,001</t>
  </si>
  <si>
    <t>Kód:</t>
  </si>
  <si>
    <t>05_opr-2025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</si>
  <si>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</si>
  <si>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</si>
  <si>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Králův Dvůr - Průmyslova zóna západ -Technicka vybavenost</t>
  </si>
  <si>
    <t>KSO:</t>
  </si>
  <si>
    <t>CC-CZ:</t>
  </si>
  <si>
    <t>Místo:</t>
  </si>
  <si>
    <t xml:space="preserve"> </t>
  </si>
  <si>
    <t>Datum:</t>
  </si>
  <si>
    <t>14. 2. 2025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</si>
  <si>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</si>
  <si>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</si>
  <si>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</si>
  <si>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</si>
  <si>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</si>
  <si>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</si>
  <si>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</si>
  <si>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</si>
  <si>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</si>
  <si>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</si>
  <si>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</si>
  <si>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</si>
  <si>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</si>
  <si>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</si>
  <si>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</si>
  <si>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</si>
  <si>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</si>
  <si>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</si>
  <si>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</si>
  <si>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</si>
  <si>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</si>
  <si>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</si>
  <si>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</si>
  <si>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</si>
  <si>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</si>
  <si>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</si>
  <si>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</si>
  <si>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</si>
  <si>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</si>
  <si>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</si>
  <si>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</si>
  <si>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</si>
  <si>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</si>
  <si>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</si>
  <si>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</si>
  <si>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</si>
  <si>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</si>
  <si>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</si>
  <si>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</si>
  <si>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</si>
  <si>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</si>
  <si>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SO 101 Komunikace</t>
  </si>
  <si>
    <t>STA</t>
  </si>
  <si>
    <t>1</t>
  </si>
  <si>
    <t>{12b59518-56d8-4910-b7b4-402dc23891fb}</t>
  </si>
  <si>
    <t>2</t>
  </si>
  <si>
    <t>301</t>
  </si>
  <si>
    <t>SO 301 Vodovod</t>
  </si>
  <si>
    <t>{d6d37bac-b07d-4dac-8ac5-348a0652f5fe}</t>
  </si>
  <si>
    <t>302</t>
  </si>
  <si>
    <t>SO 302 Dešťová kanalizace</t>
  </si>
  <si>
    <t>{a7523e68-3548-474c-b7a0-e0221d94f139}</t>
  </si>
  <si>
    <t>303</t>
  </si>
  <si>
    <t>SO 303 Splašková Kanalizace</t>
  </si>
  <si>
    <t>{7998ffaf-a20a-4744-be8a-b5333a8ed239}</t>
  </si>
  <si>
    <t>401</t>
  </si>
  <si>
    <t>SO 401 Veřejné osvětlení</t>
  </si>
  <si>
    <t>{60c59e4f-b261-43a1-bfa1-d96979b45ad7}</t>
  </si>
  <si>
    <t>402</t>
  </si>
  <si>
    <t>SO 402 Rozvody NN</t>
  </si>
  <si>
    <t>{681ac6ff-2c57-42f1-9e48-eb61b140d310}</t>
  </si>
  <si>
    <t>501</t>
  </si>
  <si>
    <t>PS 001 ČSOV Strojně technologická část</t>
  </si>
  <si>
    <t>PRO</t>
  </si>
  <si>
    <t>{fbbfd13a-2f22-443a-a091-cb3f685d819d}</t>
  </si>
  <si>
    <t>502</t>
  </si>
  <si>
    <t>PS 002 ČSOV Elektrotechnologická část</t>
  </si>
  <si>
    <t>{420b75db-0949-431d-b811-91843b2f7412}</t>
  </si>
  <si>
    <t>901</t>
  </si>
  <si>
    <t>VON</t>
  </si>
  <si>
    <t>{4351d218-d5d1-4b7f-b5a5-eef05c926e88}</t>
  </si>
  <si>
    <t>KRYCÍ LIST SOUPISU PRACÍ</t>
  </si>
  <si>
    <t>Objekt:</t>
  </si>
  <si>
    <t>101 - SO 101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</si>
  <si>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</si>
  <si>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</si>
  <si>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</si>
  <si>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</si>
  <si>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</si>
  <si>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</si>
  <si>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</si>
  <si>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</si>
  <si>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</si>
  <si>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</si>
  <si>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</si>
  <si>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</si>
  <si>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</si>
  <si>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</si>
  <si>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</si>
  <si>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</si>
  <si>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</si>
  <si>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</si>
  <si>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</si>
  <si>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</si>
  <si>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</si>
  <si>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</si>
  <si>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</si>
  <si>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</si>
  <si>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</si>
  <si>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</si>
  <si>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</si>
  <si>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VV</t>
  </si>
  <si>
    <t>"zrušení stávajícího místa pro přecházení bet. dlažba" 1,8+1,5</t>
  </si>
  <si>
    <t>Součet</t>
  </si>
  <si>
    <t>113106142</t>
  </si>
  <si>
    <t>Rozebrání dlažeb z betonových nebo kamenných dlaždic komunikací pro pěší strojně pl přes 50 m2</t>
  </si>
  <si>
    <t>-1753397506</t>
  </si>
  <si>
    <t>"chodník dlažba" 65,4</t>
  </si>
  <si>
    <t>3</t>
  </si>
  <si>
    <t>113107122</t>
  </si>
  <si>
    <t>Odstranění podkladu z kameniva drceného tl přes 100 do 200 mm ručně</t>
  </si>
  <si>
    <t>"zrušení stávajícího místa pro přecházení" 20-1,8-1,5</t>
  </si>
  <si>
    <t>113107130</t>
  </si>
  <si>
    <t>Odstranění podkladu z betonu prostého tl do 100 mm ručně</t>
  </si>
  <si>
    <t>6</t>
  </si>
  <si>
    <t>5</t>
  </si>
  <si>
    <t>113107141</t>
  </si>
  <si>
    <t>Odstranění podkladu živičného tl 50 mm ručně</t>
  </si>
  <si>
    <t>8</t>
  </si>
  <si>
    <t>113107162</t>
  </si>
  <si>
    <t>Odstranění podkladu z kameniva drceného tl přes 100 do 200 mm strojně pl přes 50 do 200 m2</t>
  </si>
  <si>
    <t>1046511036</t>
  </si>
  <si>
    <t>7</t>
  </si>
  <si>
    <t>113107223</t>
  </si>
  <si>
    <t>Odstranění podkladu z kameniva drceného tl přes 200 do 300 mm strojně pl přes 200 m2</t>
  </si>
  <si>
    <t>2133794024</t>
  </si>
  <si>
    <t>"konstrukce vozovky s krytem z asfaltu"  470,8</t>
  </si>
  <si>
    <t>113107243</t>
  </si>
  <si>
    <t>Odstranění podkladu živičného tl přes 100 do 150 mm strojně pl přes 200 m2</t>
  </si>
  <si>
    <t>994289407</t>
  </si>
  <si>
    <t>9</t>
  </si>
  <si>
    <t>113154522</t>
  </si>
  <si>
    <t>Frézování živičného krytu tl 40 mm pruh š přes 0,5 m pl do 500 m2</t>
  </si>
  <si>
    <t>410237839</t>
  </si>
  <si>
    <t>"konstrukce vozovky s krytem z asfaltu" 470,8</t>
  </si>
  <si>
    <t>10</t>
  </si>
  <si>
    <t>113201112</t>
  </si>
  <si>
    <t>Vytrhání obrub silničních ležatých</t>
  </si>
  <si>
    <t>m</t>
  </si>
  <si>
    <t>"odstranění bet. obrubníků silničního" 5</t>
  </si>
  <si>
    <t>11</t>
  </si>
  <si>
    <t>121112003</t>
  </si>
  <si>
    <t>Sejmutí ornice tl vrstvy do 200 mm ručně</t>
  </si>
  <si>
    <t>"odstranění zeminy v tl. 200 mm ručně 20%" 613,2*0,2</t>
  </si>
  <si>
    <t>121151113</t>
  </si>
  <si>
    <t>Sejmutí ornice plochy do 500 m2 tl vrstvy do 200 mm strojně</t>
  </si>
  <si>
    <t>14</t>
  </si>
  <si>
    <t>"odstranění zeminy v tl. 200 mm strojně 80%" 613,2*0,8</t>
  </si>
  <si>
    <t>13</t>
  </si>
  <si>
    <t>122211101</t>
  </si>
  <si>
    <t>Odkopávky a prokopávky v hornině třídy těžitelnosti I, skupiny 3 ručně</t>
  </si>
  <si>
    <t>m3</t>
  </si>
  <si>
    <t>16</t>
  </si>
  <si>
    <t>"odstranění zeminy v místě cyklostezky 20% ručně" (790,8*0,3)*0,2</t>
  </si>
  <si>
    <t>"odstranění zeminy v místě vozovky 20% ručně" (2172,5*0,45)*0,2</t>
  </si>
  <si>
    <t>122251104</t>
  </si>
  <si>
    <t>Odkopávky a prokopávky nezapažené v hornině třídy těžitelnosti I skupiny 3 objem do 500 m3 strojně</t>
  </si>
  <si>
    <t>18</t>
  </si>
  <si>
    <t>"odstranění zeminy v místě cyklostezky 80% strojně" (790,8*0,3)*0,8</t>
  </si>
  <si>
    <t>15</t>
  </si>
  <si>
    <t>122251105</t>
  </si>
  <si>
    <t>Odkopávky a prokopávky nezapažené v hornině třídy těžitelnosti I skupiny 3 objem do 1000 m3 strojně</t>
  </si>
  <si>
    <t>20</t>
  </si>
  <si>
    <t>"odstranění zeminy v místě vozovky 80% strojně" (2172,5*0,45)*0,8</t>
  </si>
  <si>
    <t>162351104</t>
  </si>
  <si>
    <t>Vodorovné přemístění přes 500 do 1000 m výkopku/sypaniny z horniny třídy těžitelnosti I skupiny 1 až 3</t>
  </si>
  <si>
    <t>22</t>
  </si>
  <si>
    <t xml:space="preserve">"přemístění výkopku - 30% zeminy zůstane na stavbě a 70% zeminy bude odvezeno na skládku" </t>
  </si>
  <si>
    <t>"přemístění výkopku - odstranění zeminy v místě cyklostezky 20% ručně" (790,8*0,3)*0,2</t>
  </si>
  <si>
    <t>"přemístění výkopku - odstranění zeminy v místě vozovky 20% ručně" (2172,5*0,45)*0,2</t>
  </si>
  <si>
    <t>"přemístění výkopku - odstranění zeminy v místě cyklostezky 80% strojně" (790,8*0,3)*0,8</t>
  </si>
  <si>
    <t>"přemístění výkopku - odstranění zeminy v místě vozovky 80% strojně" (2172,5*0,45)*0,8</t>
  </si>
  <si>
    <t>"odstranění zeminy v tl. 200 mm ručně 20%" 613,2*0,2*0,2</t>
  </si>
  <si>
    <t>"odstranění zeminy v tl. 200 mm strojně 80%" 613,2*0,8*0,2</t>
  </si>
  <si>
    <t>17</t>
  </si>
  <si>
    <t>162751117</t>
  </si>
  <si>
    <t>Vodorovné přemístění přes 9 000 do 10000 m výkopku/sypaniny z horniny třídy těžitelnosti I skupiny 1 až 3</t>
  </si>
  <si>
    <t>24</t>
  </si>
  <si>
    <t>"odvoz přebytečné zeminy cca 70% na skládku" 1337,505*0,7</t>
  </si>
  <si>
    <t>171151103</t>
  </si>
  <si>
    <t>Uložení sypaniny z hornin soudržných do násypů zhutněných strojně</t>
  </si>
  <si>
    <t>26</t>
  </si>
  <si>
    <t>"uložení do násypů" 1337,505*0,3</t>
  </si>
  <si>
    <t>19</t>
  </si>
  <si>
    <t>171152501</t>
  </si>
  <si>
    <t>Zhutnění podloží z hornin soudržných nebo nesoudržných pod násypy</t>
  </si>
  <si>
    <t>28</t>
  </si>
  <si>
    <t>"hutnění" (2172,5+790,8)*0,3</t>
  </si>
  <si>
    <t>171201231</t>
  </si>
  <si>
    <t>Poplatek za uložení zeminy a kamení na recyklační skládce (skládkovné) kód odpadu 17 05 04</t>
  </si>
  <si>
    <t>t</t>
  </si>
  <si>
    <t>30</t>
  </si>
  <si>
    <t>936,254*1,8</t>
  </si>
  <si>
    <t>171251201</t>
  </si>
  <si>
    <t>Uložení sypaniny na skládky nebo meziskládky</t>
  </si>
  <si>
    <t>32</t>
  </si>
  <si>
    <t>936,254</t>
  </si>
  <si>
    <t>181311103</t>
  </si>
  <si>
    <t>Rozprostření ornice tl vrstvy do 200 mm v rovině nebo ve svahu do 1:5 ručně</t>
  </si>
  <si>
    <t>34</t>
  </si>
  <si>
    <t>"rozprostření zeminy tl. 200 mm" 613,2</t>
  </si>
  <si>
    <t>23</t>
  </si>
  <si>
    <t>M</t>
  </si>
  <si>
    <t>10364100</t>
  </si>
  <si>
    <t>zemina pro terénní úpravy - tříděná</t>
  </si>
  <si>
    <t>36</t>
  </si>
  <si>
    <t>"nákup vhodné zeminy pro zeleň" 613,2*0,2*1,8</t>
  </si>
  <si>
    <t>181411131</t>
  </si>
  <si>
    <t>Založení parkového trávníku výsevem pl do 1000 m2 v rovině a ve svahu do 1:5</t>
  </si>
  <si>
    <t>38</t>
  </si>
  <si>
    <t>"založení trávníku" 613,2</t>
  </si>
  <si>
    <t>25</t>
  </si>
  <si>
    <t>00572410</t>
  </si>
  <si>
    <t>osivo směs travní parková</t>
  </si>
  <si>
    <t>kg</t>
  </si>
  <si>
    <t>40</t>
  </si>
  <si>
    <t>613,2*0,02 "Přepočtené koeficientem množství</t>
  </si>
  <si>
    <t>181912111</t>
  </si>
  <si>
    <t>Úprava pláně v hornině třídy těžitelnosti I skupiny 3 bez zhutnění ručně</t>
  </si>
  <si>
    <t>42</t>
  </si>
  <si>
    <t>"zeleň" 613,2</t>
  </si>
  <si>
    <t>27</t>
  </si>
  <si>
    <t>181951112</t>
  </si>
  <si>
    <t>Úprava pláně v hornině třídy těžitelnosti I skupiny 1 až 3 se zhutněním strojně</t>
  </si>
  <si>
    <t>44</t>
  </si>
  <si>
    <t>"úprava pláně" 2088+14,7+6,9+107,5+84,5+769,2</t>
  </si>
  <si>
    <t>Zakládání</t>
  </si>
  <si>
    <t>211971121</t>
  </si>
  <si>
    <t>Zřízení opláštění žeber nebo trativodů geotextilií v rýze nebo zářezu sklonu přes 1:2 š do 2,5 m</t>
  </si>
  <si>
    <t>46</t>
  </si>
  <si>
    <t>"trativod" 247*0,5</t>
  </si>
  <si>
    <t>29</t>
  </si>
  <si>
    <t>69311068</t>
  </si>
  <si>
    <t>geotextilie netkaná separační, ochranná, filtrační, drenážní PP 300g/m2</t>
  </si>
  <si>
    <t>48</t>
  </si>
  <si>
    <t>247*1,02 "Přepočtené koeficientem množství</t>
  </si>
  <si>
    <t>58343872</t>
  </si>
  <si>
    <t>kamenivo drcené hrubé frakce 8/16</t>
  </si>
  <si>
    <t>50</t>
  </si>
  <si>
    <t>(247*0,5*0,5)*2</t>
  </si>
  <si>
    <t>31</t>
  </si>
  <si>
    <t>212755216</t>
  </si>
  <si>
    <t>Trativody z drenážních trubek plastových flexibilních D 160 mm bez lože</t>
  </si>
  <si>
    <t>52</t>
  </si>
  <si>
    <t>"trativod DN 150MM" 247</t>
  </si>
  <si>
    <t>Komunikace pozemní</t>
  </si>
  <si>
    <t>561041111</t>
  </si>
  <si>
    <t>Zřízení podkladu ze zeminy upravené vápnem, cementem, směsnými pojivy tl přes 250 do 300 mm pl do 1000 m2</t>
  </si>
  <si>
    <t>54</t>
  </si>
  <si>
    <t>"vylepšení podloží vozovky vápněním 1/3 výměry" (2088+769,2+84,5+6,9+14,7)*0,3</t>
  </si>
  <si>
    <t>33</t>
  </si>
  <si>
    <t>58530171</t>
  </si>
  <si>
    <t>vápno nehašené CL 90-Q pro úpravu zemin bezprašné</t>
  </si>
  <si>
    <t>56</t>
  </si>
  <si>
    <t>888,990*0,003</t>
  </si>
  <si>
    <t>561121112</t>
  </si>
  <si>
    <t>Zřízení podkladu nebo ochranné vrstvy vozovky z mechanicky zpevněné zeminy MZ tl 200 mm</t>
  </si>
  <si>
    <t>58</t>
  </si>
  <si>
    <t>"konstrukce stezky s krytem z asfaltu"</t>
  </si>
  <si>
    <t>"mechanicky zpevněná zemina MZ tl. 200 mm" 769,2</t>
  </si>
  <si>
    <t>35</t>
  </si>
  <si>
    <t>58331200</t>
  </si>
  <si>
    <t>štěrkopísek netříděný</t>
  </si>
  <si>
    <t>60</t>
  </si>
  <si>
    <t>769,2</t>
  </si>
  <si>
    <t>769,2*0,36 "Přepočtené koeficientem množství</t>
  </si>
  <si>
    <t>564261011</t>
  </si>
  <si>
    <t>Podklad nebo podsyp ze štěrkopísku ŠP plochy do 100 m2 tl 200 mm</t>
  </si>
  <si>
    <t>62</t>
  </si>
  <si>
    <t xml:space="preserve">"nová plocha ČSS - štěrk" </t>
  </si>
  <si>
    <t>"štěrk tl. 200 mm" 107,5</t>
  </si>
  <si>
    <t>37</t>
  </si>
  <si>
    <t>564831011</t>
  </si>
  <si>
    <t>Podklad ze štěrkodrtě ŠD plochy do 100 m2 tl 100 mm</t>
  </si>
  <si>
    <t>64</t>
  </si>
  <si>
    <t xml:space="preserve">"vyvýšený stavební práh" </t>
  </si>
  <si>
    <t>"štěrkodrť ŠD A tl. 100 mm" 84,5</t>
  </si>
  <si>
    <t>564851011</t>
  </si>
  <si>
    <t>Podklad ze štěrkodrtě ŠD plochy do 100 m2 tl 150 mm</t>
  </si>
  <si>
    <t>66</t>
  </si>
  <si>
    <t>"konstrukce vjezdu s krytem z asfaltu"</t>
  </si>
  <si>
    <t>"štěrkodrť ŠD B tl. 150 mm" 14,7</t>
  </si>
  <si>
    <t xml:space="preserve">"OSP dlažba pro nevidomé" </t>
  </si>
  <si>
    <t>"štěrkodrť ŠD B tl. 150 mm" 1,8</t>
  </si>
  <si>
    <t>39</t>
  </si>
  <si>
    <t>68</t>
  </si>
  <si>
    <t>"štěrkodrť ŠD A tl. 150 mm - 2x" 84,5*2</t>
  </si>
  <si>
    <t>564851111</t>
  </si>
  <si>
    <t>Podklad ze štěrkodrtě ŠD plochy přes 100 m2 tl 150 mm</t>
  </si>
  <si>
    <t>70</t>
  </si>
  <si>
    <t>"konstrukce vozovky s krytem z asfaltu"</t>
  </si>
  <si>
    <t>"štěrkodrť ŠD A tl. 150 mm - 2x" 2088*2</t>
  </si>
  <si>
    <t>41</t>
  </si>
  <si>
    <t>564871116</t>
  </si>
  <si>
    <t>Podklad ze štěrkodrtě ŠD plochy přes 100 m2 tl. 300 mm</t>
  </si>
  <si>
    <t>72</t>
  </si>
  <si>
    <t>"vylepšení podloží pod vozovkou ze 2/3 - sanace" (2088+769,2+84,5+6,9+14,7)*0,7</t>
  </si>
  <si>
    <t>564910511</t>
  </si>
  <si>
    <t>Podklad z R-materiálu plochy do 100 m2 tl 50 mm</t>
  </si>
  <si>
    <t>74</t>
  </si>
  <si>
    <t>"R-materiál tl. 150 mm" 14,7</t>
  </si>
  <si>
    <t>"R-materiál tl. 150 mm" 1,8</t>
  </si>
  <si>
    <t>43</t>
  </si>
  <si>
    <t>564911511</t>
  </si>
  <si>
    <t>Podklad z R-materiálu plochy přes 100 m2 tl 50 mm</t>
  </si>
  <si>
    <t>76</t>
  </si>
  <si>
    <t>"R-mat tl. 50 mm" 769,2</t>
  </si>
  <si>
    <t>565135111</t>
  </si>
  <si>
    <t>Asfaltový beton vrstva podkladní ACP 16 (obalované kamenivo OKS) tl 50 mm š do 3 m</t>
  </si>
  <si>
    <t>78</t>
  </si>
  <si>
    <t>"asfaltový beton ACP 16 tl. 50 mm" 2088</t>
  </si>
  <si>
    <t>"asfaltový beton ACP 16 tl. 50 mm" 84,5</t>
  </si>
  <si>
    <t>45</t>
  </si>
  <si>
    <t>573191111</t>
  </si>
  <si>
    <t>Postřik infiltrační kationaktivní emulzí v množství 1 kg/m2</t>
  </si>
  <si>
    <t>80</t>
  </si>
  <si>
    <t>"postřik infiltrační z mod. kationaktivní asf. emulze 1,0 kg/m2" 2088</t>
  </si>
  <si>
    <t>"postřik infiltrační z mod. kationaktivní asf. emulze 1,0 kg/m2" 84,5</t>
  </si>
  <si>
    <t>573231108</t>
  </si>
  <si>
    <t>Postřik živičný spojovací ze silniční emulze v množství 0,50 kg/m2</t>
  </si>
  <si>
    <t>82</t>
  </si>
  <si>
    <t>"postřik spojovací z mod. kationaktivní asf. emulze 0,5 kg/m2" 2088</t>
  </si>
  <si>
    <t>"postřik spojovací z mod. kationaktivní asf. emulze 0,5 kg/m2" 84,5</t>
  </si>
  <si>
    <t>47</t>
  </si>
  <si>
    <t>577134131</t>
  </si>
  <si>
    <t>Asfaltový beton vrstva obrusná ACO 11 (ABS) tl 40 mm š do 3 m z modifikovaného asfaltu</t>
  </si>
  <si>
    <t>84</t>
  </si>
  <si>
    <t>"asfaltový beton ACO 11 tl. 40 mm" 2088</t>
  </si>
  <si>
    <t>"asfaltový beton ACO 11 tl. 40 mm" 84,5</t>
  </si>
  <si>
    <t>577143111</t>
  </si>
  <si>
    <t>Asfaltový beton vrstva obrusná ACO 8 (ABJ) tl 50 mm š do 3 m z nemodifikovaného asfaltu</t>
  </si>
  <si>
    <t>86</t>
  </si>
  <si>
    <t>"asfaltový beton ACO 8 tl. 50 mm" 769,2</t>
  </si>
  <si>
    <t>49</t>
  </si>
  <si>
    <t>577144031</t>
  </si>
  <si>
    <t>Asfaltový beton vrstva obrusná ACO 11 (ABS) tl 50 mm š do 1,5 m z modifikovaného asfaltu</t>
  </si>
  <si>
    <t>88</t>
  </si>
  <si>
    <t>"asfaltový beton ACO 11 tl. 50 mm" 14,7</t>
  </si>
  <si>
    <t>577155132</t>
  </si>
  <si>
    <t>Asfaltový beton vrstva ložní ACL 16 (ABH) tl 60 mm š do 3 m z modifikovaného asfaltu</t>
  </si>
  <si>
    <t>90</t>
  </si>
  <si>
    <t>"asfaltový beton ACL 16 tl. 60 mm" 2088</t>
  </si>
  <si>
    <t>"asfaltový beton ACL 16 tl. 60 mm" 84,5</t>
  </si>
  <si>
    <t>51</t>
  </si>
  <si>
    <t>596212210</t>
  </si>
  <si>
    <t>Kladení zámkové dlažby pozemních komunikací ručně tl 80 mm skupiny A pl do 50 m2</t>
  </si>
  <si>
    <t>92</t>
  </si>
  <si>
    <t>"dlažba bet. tl. 80 mm barevná" 1,8+1,8+1,8+1,5</t>
  </si>
  <si>
    <t>59245226</t>
  </si>
  <si>
    <t>dlažba pro nevidomé betonová 200x100mm tl 80mm barevná</t>
  </si>
  <si>
    <t>94</t>
  </si>
  <si>
    <t>6,9*1,03 "Přepočtené koeficientem množství</t>
  </si>
  <si>
    <t>Ostatní konstrukce a práce, bourání</t>
  </si>
  <si>
    <t>53</t>
  </si>
  <si>
    <t>914111111</t>
  </si>
  <si>
    <t>Montáž svislé dopravní značky do velikosti 1 m2 objímkami na sloupek nebo konzolu</t>
  </si>
  <si>
    <t>kus</t>
  </si>
  <si>
    <t>96</t>
  </si>
  <si>
    <t>"SDZ - montáž značek" 21</t>
  </si>
  <si>
    <t>40445619</t>
  </si>
  <si>
    <t>zákazové, příkazové dopravní značky B1-B34, C1-15 500mm</t>
  </si>
  <si>
    <t>98</t>
  </si>
  <si>
    <t>"SDZ - C9a" 2</t>
  </si>
  <si>
    <t>"SDZ - B20b" 1</t>
  </si>
  <si>
    <t>"SDZ - B20a" 1</t>
  </si>
  <si>
    <t>55</t>
  </si>
  <si>
    <t>40445621</t>
  </si>
  <si>
    <t>informativní značky provozní IP1-IP3, IP4b-IP7, IP10a, b 500x500mm</t>
  </si>
  <si>
    <t>100</t>
  </si>
  <si>
    <t>"SDZ - IP2" 2</t>
  </si>
  <si>
    <t>"SDZ - IP6" 2</t>
  </si>
  <si>
    <t>"SDZ - IP7" 2</t>
  </si>
  <si>
    <t>40445600</t>
  </si>
  <si>
    <t>výstražné dopravní značky A1-A30, A33, A34 700mm</t>
  </si>
  <si>
    <t>102</t>
  </si>
  <si>
    <t>"SDZ - A7B" 1</t>
  </si>
  <si>
    <t>57</t>
  </si>
  <si>
    <t>40445647</t>
  </si>
  <si>
    <t>dodatkové tabulky E1, E2a,b , E6, E9, E10 E12c, E17 500x500mm</t>
  </si>
  <si>
    <t>104</t>
  </si>
  <si>
    <t>"SDZ - E2b" 3</t>
  </si>
  <si>
    <t>40445649</t>
  </si>
  <si>
    <t>dodatkové tabulky E3-E5, E8, E14-E16 500x150mm</t>
  </si>
  <si>
    <t>106</t>
  </si>
  <si>
    <t>"SDZ - E8b" 2</t>
  </si>
  <si>
    <t>59</t>
  </si>
  <si>
    <t>40445611</t>
  </si>
  <si>
    <t>značky upravující přednost P2, P3, P8 500mm</t>
  </si>
  <si>
    <t>108</t>
  </si>
  <si>
    <t>"SDZ - P2" 2</t>
  </si>
  <si>
    <t>40445608</t>
  </si>
  <si>
    <t>značky upravující přednost P1, P4 700mm</t>
  </si>
  <si>
    <t>110</t>
  </si>
  <si>
    <t>"SDZ - P4" 1</t>
  </si>
  <si>
    <t>61</t>
  </si>
  <si>
    <t>40445641</t>
  </si>
  <si>
    <t>informativní značky směrové Z3 500x500mm</t>
  </si>
  <si>
    <t>112</t>
  </si>
  <si>
    <t>"ADZ -Z11g" 2</t>
  </si>
  <si>
    <t>914511111</t>
  </si>
  <si>
    <t>Montáž sloupku dopravních značek délky do 3,5 m s betonovým základem</t>
  </si>
  <si>
    <t>114</t>
  </si>
  <si>
    <t>63</t>
  </si>
  <si>
    <t>40445230</t>
  </si>
  <si>
    <t>sloupek pro dopravní značku Zn D 70mm v 3,5m</t>
  </si>
  <si>
    <t>116</t>
  </si>
  <si>
    <t>40445257</t>
  </si>
  <si>
    <t>svorka upínací na sloupek D 70mm</t>
  </si>
  <si>
    <t>118</t>
  </si>
  <si>
    <t>65</t>
  </si>
  <si>
    <t>40445254</t>
  </si>
  <si>
    <t>víčko plastové na sloupek D 70mm</t>
  </si>
  <si>
    <t>120</t>
  </si>
  <si>
    <t>915111111</t>
  </si>
  <si>
    <t>Vodorovné dopravní značení dělící čáry souvislé š 125 mm základní bílá barva</t>
  </si>
  <si>
    <t>122</t>
  </si>
  <si>
    <t>"VDZ - V1a" 715</t>
  </si>
  <si>
    <t>67</t>
  </si>
  <si>
    <t>915111121</t>
  </si>
  <si>
    <t>Vodorovné dopravní značení dělící čáry přerušované š 125 mm základní bílá barva</t>
  </si>
  <si>
    <t>124</t>
  </si>
  <si>
    <t>"VDZ - V2b" 100</t>
  </si>
  <si>
    <t>915131111</t>
  </si>
  <si>
    <t>Vodorovné dopravní značení přechody pro chodce, šipky, symboly základní bílá barva</t>
  </si>
  <si>
    <t>126</t>
  </si>
  <si>
    <t>"VDZ - V7" 11,2</t>
  </si>
  <si>
    <t>"VDZ - V8c" 2,1</t>
  </si>
  <si>
    <t>69</t>
  </si>
  <si>
    <t>915211112</t>
  </si>
  <si>
    <t>Vodorovné dopravní značení dělící čáry souvislé š 125 mm retroreflexní bílý plast</t>
  </si>
  <si>
    <t>128</t>
  </si>
  <si>
    <t>915211122</t>
  </si>
  <si>
    <t>Vodorovné dopravní značení dělící čáry přerušované š 125 mm retroreflexní bílý plast</t>
  </si>
  <si>
    <t>130</t>
  </si>
  <si>
    <t>71</t>
  </si>
  <si>
    <t>915231112</t>
  </si>
  <si>
    <t>Vodorovné dopravní značení přechody pro chodce, šipky, symboly retroreflexní bílý plast</t>
  </si>
  <si>
    <t>132</t>
  </si>
  <si>
    <t>915341111</t>
  </si>
  <si>
    <t>Předformátované vodorovné dopravní značení šipka délky 0,4 m</t>
  </si>
  <si>
    <t>134</t>
  </si>
  <si>
    <t>"VDZ - V17" 4</t>
  </si>
  <si>
    <t>73</t>
  </si>
  <si>
    <t>915611111</t>
  </si>
  <si>
    <t>Předznačení vodorovného liniového značení</t>
  </si>
  <si>
    <t>136</t>
  </si>
  <si>
    <t>715</t>
  </si>
  <si>
    <t>915621111</t>
  </si>
  <si>
    <t>Předznačení vodorovného plošného značení</t>
  </si>
  <si>
    <t>138</t>
  </si>
  <si>
    <t>13,3</t>
  </si>
  <si>
    <t>75</t>
  </si>
  <si>
    <t>916131113</t>
  </si>
  <si>
    <t>Osazení silničního obrubníku betonového ležatého s boční opěrou do lože z betonu prostého</t>
  </si>
  <si>
    <t>140</t>
  </si>
  <si>
    <t>"obrubník betonový 150 x 200" 538</t>
  </si>
  <si>
    <t>"přizvednutí obruby u rušeného stávajícího místa pro přecházení" 5</t>
  </si>
  <si>
    <t>59217031</t>
  </si>
  <si>
    <t>obrubník silniční betonový 1000x150x250mm</t>
  </si>
  <si>
    <t>142</t>
  </si>
  <si>
    <t>"obrubník betonový 150 x 200" 538-26-12-8-6-6</t>
  </si>
  <si>
    <t>485*1,02 "Přepočtené koeficientem množství</t>
  </si>
  <si>
    <t>77</t>
  </si>
  <si>
    <t>59217078</t>
  </si>
  <si>
    <t>obrubník silniční obloukový betonový R 0,5-2m 150x250mm</t>
  </si>
  <si>
    <t>144</t>
  </si>
  <si>
    <t>"obrubník bet. silniční obloukový"</t>
  </si>
  <si>
    <t>"R15" 6</t>
  </si>
  <si>
    <t>"R10" 6</t>
  </si>
  <si>
    <t>"R8" 8</t>
  </si>
  <si>
    <t>"R9" 12</t>
  </si>
  <si>
    <t>"R17" 26</t>
  </si>
  <si>
    <t>58*1,02 "Přepočtené koeficientem množství</t>
  </si>
  <si>
    <t>916231113</t>
  </si>
  <si>
    <t>Osazení chodníkového obrubníku betonového ležatého s boční opěrou do lože z betonu prostého</t>
  </si>
  <si>
    <t>146</t>
  </si>
  <si>
    <t>"obruník betonový sadový 80 x 200" 267,5</t>
  </si>
  <si>
    <t>79</t>
  </si>
  <si>
    <t>59217018</t>
  </si>
  <si>
    <t>obrubník betonový chodníkový 1000x80x200mm</t>
  </si>
  <si>
    <t>148</t>
  </si>
  <si>
    <t>267,5*1,02 "Přepočtené koeficientem množství</t>
  </si>
  <si>
    <t>916991121</t>
  </si>
  <si>
    <t>Lože pod obrubníky, krajníky nebo obruby z dlažebních kostek z betonu prostého</t>
  </si>
  <si>
    <t>150</t>
  </si>
  <si>
    <t>"obrubník betonový 150 x 200" 538*0,07</t>
  </si>
  <si>
    <t>"přizvednutí obruby u rušeného stávajícího místa pro přecházení" 5*0,07</t>
  </si>
  <si>
    <t>"obruník betonový sadový 80 x 200" 267,5*0,04</t>
  </si>
  <si>
    <t>81</t>
  </si>
  <si>
    <t>919726122</t>
  </si>
  <si>
    <t>Geotextilie pro ochranu, separaci a filtraci netkaná měrná hm přes 200 do 300 g/m2</t>
  </si>
  <si>
    <t>152</t>
  </si>
  <si>
    <t>"sanace" 2074,31</t>
  </si>
  <si>
    <t>997</t>
  </si>
  <si>
    <t>Přesun sutě</t>
  </si>
  <si>
    <t>997221111</t>
  </si>
  <si>
    <t>Vodorovná doprava suti ze sypkých materiálů nošením do 50 m</t>
  </si>
  <si>
    <t>1695627847</t>
  </si>
  <si>
    <t>"kamenivo" 4,843</t>
  </si>
  <si>
    <t>83</t>
  </si>
  <si>
    <t>997221119</t>
  </si>
  <si>
    <t>Příplatek za každých dalších 10 m u vodorovné dopravy suti ze sypkých materiálů nošením</t>
  </si>
  <si>
    <t>-1262643535</t>
  </si>
  <si>
    <t>4,84*10</t>
  </si>
  <si>
    <t>997221121</t>
  </si>
  <si>
    <t>Vodorovná doprava suti z kusových materiálů nošením do 50 m</t>
  </si>
  <si>
    <t>-1978686105</t>
  </si>
  <si>
    <t>"bet. obruby" 1,45</t>
  </si>
  <si>
    <t>"bet. dlažba" 0,858</t>
  </si>
  <si>
    <t>85</t>
  </si>
  <si>
    <t>997221129</t>
  </si>
  <si>
    <t>Příplatek za každých dalších 10 m u vodorovné dopravy suti z kusových materiálů nošením</t>
  </si>
  <si>
    <t>-856766459</t>
  </si>
  <si>
    <t>2,308*10</t>
  </si>
  <si>
    <t>997221131</t>
  </si>
  <si>
    <t>Vodorovná doprava vybouraných hmot nošením do 50 m</t>
  </si>
  <si>
    <t>2016222067</t>
  </si>
  <si>
    <t>"beton" 4,008</t>
  </si>
  <si>
    <t>"živice" 1,637</t>
  </si>
  <si>
    <t>87</t>
  </si>
  <si>
    <t>997221139</t>
  </si>
  <si>
    <t>Příplatek za každých dalších 10 m u vodorovné dopravy vybouraných hmot nošením</t>
  </si>
  <si>
    <t>296853072</t>
  </si>
  <si>
    <t>5,645*10</t>
  </si>
  <si>
    <t>997221551</t>
  </si>
  <si>
    <t>Vodorovná doprava suti ze sypkých materiálů do 1 km</t>
  </si>
  <si>
    <t>-193544929</t>
  </si>
  <si>
    <t>"kamenivo" 207,152+18,966</t>
  </si>
  <si>
    <t>"frézování" 43,314</t>
  </si>
  <si>
    <t>89</t>
  </si>
  <si>
    <t>997221559</t>
  </si>
  <si>
    <t>Příplatek ZKD 1 km u vodorovné dopravy suti ze sypkých materiálů</t>
  </si>
  <si>
    <t>-1569321246</t>
  </si>
  <si>
    <t>269,432*9 'Přepočtené koeficientem množství</t>
  </si>
  <si>
    <t>997221561</t>
  </si>
  <si>
    <t>Vodorovná doprava suti z kusových materiálů do 1 km</t>
  </si>
  <si>
    <t>-1611748988</t>
  </si>
  <si>
    <t>"dlažba" 16,667</t>
  </si>
  <si>
    <t>"asfalt" 148,773</t>
  </si>
  <si>
    <t>91</t>
  </si>
  <si>
    <t>997221569</t>
  </si>
  <si>
    <t>Příplatek ZKD 1 km u vodorovné dopravy suti z kusových materiálů</t>
  </si>
  <si>
    <t>-768267565</t>
  </si>
  <si>
    <t>165,44*9 'Přepočtené koeficientem množství</t>
  </si>
  <si>
    <t>997221861</t>
  </si>
  <si>
    <t>Poplatek za uložení na recyklační skládce (skládkovné) stavebního odpadu z prostého betonu pod kódem 17 01 01</t>
  </si>
  <si>
    <t>1899323171</t>
  </si>
  <si>
    <t>93</t>
  </si>
  <si>
    <t>997221873</t>
  </si>
  <si>
    <t>Poplatek za uložení na recyklační skládce (skládkovné) stavebního odpadu zeminy a kamení zatříděného do Katalogu odpadů pod kódem 17 05 04</t>
  </si>
  <si>
    <t>522071840</t>
  </si>
  <si>
    <t>997221875</t>
  </si>
  <si>
    <t>Poplatek za uložení na recyklační skládce (skládkovné) stavebního odpadu asfaltového bez obsahu dehtu zatříděného do Katalogu odpadů pod kódem 17 03 02</t>
  </si>
  <si>
    <t>-1283233915</t>
  </si>
  <si>
    <t>998</t>
  </si>
  <si>
    <t>Přesun hmot</t>
  </si>
  <si>
    <t>95</t>
  </si>
  <si>
    <t>998225111</t>
  </si>
  <si>
    <t>Přesun hmot pro pozemní komunikace s krytem z kamene, monolitickým betonovým nebo živičným</t>
  </si>
  <si>
    <t>166</t>
  </si>
  <si>
    <t>301 - SO 301 Vodovod</t>
  </si>
  <si>
    <t xml:space="preserve">    4 - Vodorovné konstrukce</t>
  </si>
  <si>
    <t xml:space="preserve">    8 - Trubní vedení</t>
  </si>
  <si>
    <t>113107163</t>
  </si>
  <si>
    <t>Odstranění podkladu z kameniva drceného tl přes 200 do 300 mm strojně pl přes 50 do 200 m2</t>
  </si>
  <si>
    <t>-1270233783</t>
  </si>
  <si>
    <t>"konstrukce vozovky s krytem z asfaltu"  1,2*142,95</t>
  </si>
  <si>
    <t>113107183</t>
  </si>
  <si>
    <t>Odstranění podkladu živičného tl přes 100 do 150 mm strojně pl přes 50 do 200 m2</t>
  </si>
  <si>
    <t>-1370775918</t>
  </si>
  <si>
    <t>78712053</t>
  </si>
  <si>
    <t>115101201</t>
  </si>
  <si>
    <t>Čerpání vody na dopravní výšku do 10 m průměrný přítok do 500 l/min</t>
  </si>
  <si>
    <t>hod</t>
  </si>
  <si>
    <t>8*10</t>
  </si>
  <si>
    <t>115101301</t>
  </si>
  <si>
    <t>Pohotovost čerpací soupravy pro dopravní výšku do 10 m přítok do 500 l/min</t>
  </si>
  <si>
    <t>den</t>
  </si>
  <si>
    <t>132254205</t>
  </si>
  <si>
    <t>Hloubení zapažených rýh š do 2000 mm v hornině třídy těžitelnosti I skupiny 3 objem do 1000 m3</t>
  </si>
  <si>
    <t>"viz TZ a PD"</t>
  </si>
  <si>
    <t>1,2*(1,15*65)+(1,7*40)+(2,0*264)</t>
  </si>
  <si>
    <t>151811131</t>
  </si>
  <si>
    <t>Osazení pažicího boxu hl výkopu do 4 m š do 1,2 m</t>
  </si>
  <si>
    <t>2*(1,15*65)+(1,7*40)+(2,0*264)</t>
  </si>
  <si>
    <t>151811231</t>
  </si>
  <si>
    <t>Odstranění pažicího boxu hl výkopu do 4 m š do 1,2 m</t>
  </si>
  <si>
    <t>162351103</t>
  </si>
  <si>
    <t>Vodorovné přemístění přes 50 do 500 m výkopku/sypaniny z horniny třídy těžitelnosti I skupiny 1 až 3</t>
  </si>
  <si>
    <t>"zásyp zeminou na mezideponii a zpět" 260,516*2</t>
  </si>
  <si>
    <t>"násyp zeminou na mezideponii a zpět" 54,0*2</t>
  </si>
  <si>
    <t>"obsyp šp" 164,237</t>
  </si>
  <si>
    <t>"podkladní štěrkopísek" 44,256</t>
  </si>
  <si>
    <t>"přebytečný výkopek na skládku" 685,7-(260,516+54)</t>
  </si>
  <si>
    <t>167151101</t>
  </si>
  <si>
    <t>Nakládání výkopku z hornin třídy těžitelnosti I skupiny 1 až 3 do 100 m3</t>
  </si>
  <si>
    <t>"zásyp zeminou " 260,516</t>
  </si>
  <si>
    <t>"násyp zeminou " 54,0</t>
  </si>
  <si>
    <t>171151111</t>
  </si>
  <si>
    <t>Uložení sypaniny z hornin nesoudržných sypkých do násypů zhutněných strojně</t>
  </si>
  <si>
    <t>"násyp km 0,295 až 0,367"  1,5*0,5*72</t>
  </si>
  <si>
    <t>371,184*1,8</t>
  </si>
  <si>
    <t>174151101</t>
  </si>
  <si>
    <t>Zásyp jam, šachet rýh nebo kolem objektů sypaninou se zhutněním</t>
  </si>
  <si>
    <t>"výkopy rýhy" 685,70</t>
  </si>
  <si>
    <t xml:space="preserve">"odpočet vytlačená kubatura" </t>
  </si>
  <si>
    <t>-((1,2*0,65*268,8)+1,68)</t>
  </si>
  <si>
    <t>"odpočet konstrukce vozovky" -(1,2*0,45*396)</t>
  </si>
  <si>
    <t>175151101</t>
  </si>
  <si>
    <t>Obsypání potrubí strojně sypaninou bez prohození, uloženou do 3 m</t>
  </si>
  <si>
    <t>"DN 250" ((1,2*0,55)-0,049)*268,8</t>
  </si>
  <si>
    <t>58337344</t>
  </si>
  <si>
    <t>štěrkopísek frakce 0/32</t>
  </si>
  <si>
    <t>164,237*1,67*1,23</t>
  </si>
  <si>
    <t>212752101</t>
  </si>
  <si>
    <t>Trativod z drenážních trubek korugovaných PE-HD SN 4 perforace 360° včetně lože otevřený výkop DN 100 pro liniové stavby</t>
  </si>
  <si>
    <t>Vodorovné konstrukce</t>
  </si>
  <si>
    <t>451573111</t>
  </si>
  <si>
    <t>Lože pod potrubí otevřený výkop ze štěrkopísku</t>
  </si>
  <si>
    <t>"DN 250" 1,2*0,1*368,8</t>
  </si>
  <si>
    <t>452313141</t>
  </si>
  <si>
    <t>Podkladní bloky z betonu prostého bez zvýšených nároků na prostředí tř. C 16/20 otevřený výkop</t>
  </si>
  <si>
    <t>"opěrné bloky"</t>
  </si>
  <si>
    <t>(0,7*0,5*0,6*8)</t>
  </si>
  <si>
    <t>452353111</t>
  </si>
  <si>
    <t>Bednění podkladních bloků pod potrubí, stoky a drobné objekty otevřený výkop zřízení</t>
  </si>
  <si>
    <t>((0,7+0,5)*2*0,6*8)</t>
  </si>
  <si>
    <t>452353112</t>
  </si>
  <si>
    <t>Bednění podkladních bloků pod potrubí, stoky a drobné objekty otevřený výkop odstranění</t>
  </si>
  <si>
    <t>-1208815478</t>
  </si>
  <si>
    <t>"štěrkodrť ŠD A tl. 150 mm - 2x" 1,2*142,95*2</t>
  </si>
  <si>
    <t>1981448988</t>
  </si>
  <si>
    <t>"asfaltový beton ACP 16 tl. 50 mm" 1,2*142,95</t>
  </si>
  <si>
    <t>-1130806185</t>
  </si>
  <si>
    <t>"postřik infiltrační z mod. kationaktivní asf. emulze 1,0 kg/m2" 1,2*142,95</t>
  </si>
  <si>
    <t>2081825704</t>
  </si>
  <si>
    <t>"postřik spojovací z mod. kationaktivní asf. emulze 0,5 kg/m2" 1,2*142,95</t>
  </si>
  <si>
    <t>1897255508</t>
  </si>
  <si>
    <t>"asfaltový beton ACO 11 tl. 40 mm" 1,2*142,95</t>
  </si>
  <si>
    <t>858966845</t>
  </si>
  <si>
    <t>"asfaltový beton ACL 16 tl. 60 mm" 1,2*142,95</t>
  </si>
  <si>
    <t>Trubní vedení</t>
  </si>
  <si>
    <t>857242122</t>
  </si>
  <si>
    <t>Montáž litinových tvarovek jednoosých přírubových otevřený výkop DN 80</t>
  </si>
  <si>
    <t>"viz TZ a PD" 3+1+1</t>
  </si>
  <si>
    <t>55254047</t>
  </si>
  <si>
    <t>koleno 90° s patkou přírubové litinové vodovodní N-kus PN10/40 DN 80</t>
  </si>
  <si>
    <t>55253892</t>
  </si>
  <si>
    <t>tvarovka přírubová s hrdlem z tvárné litiny,práškový epoxid tl 250µm EU-kus dl 130mm DN 80</t>
  </si>
  <si>
    <t>55252231R</t>
  </si>
  <si>
    <t>trouba přírubová PN10/16/25/40 DN 80 dl 2000mm</t>
  </si>
  <si>
    <t>857352122</t>
  </si>
  <si>
    <t>Montáž litinových tvarovek jednoosých přírubových otevřený výkop DN 200</t>
  </si>
  <si>
    <t>"viz TZ a PD" 2</t>
  </si>
  <si>
    <t>55253896</t>
  </si>
  <si>
    <t>tvarovka přírubová s hrdlem z tvárné litiny,práškový epoxid tl 250µm EU-kus dl 140mm DN 200</t>
  </si>
  <si>
    <t>857354122</t>
  </si>
  <si>
    <t>Montáž litinových tvarovek odbočných přírubových otevřený výkop DN 200</t>
  </si>
  <si>
    <t>"viz TZ a PD" 4</t>
  </si>
  <si>
    <t>55253532</t>
  </si>
  <si>
    <t>tvarovka přírubová litinová s přírubovou odbočkou,práškový epoxid tl 250µm T-kus DN 200/80</t>
  </si>
  <si>
    <t>871275811</t>
  </si>
  <si>
    <t>Bourání stávajícího potrubí z PVC nebo PP DN 150</t>
  </si>
  <si>
    <t>"zrušení stávajícího vodovodu PVC DN 110" 140</t>
  </si>
  <si>
    <t>871361141</t>
  </si>
  <si>
    <t>Montáž potrubí z PE100 RC SDR 11 otevřený výkop svařovaných na tupo d 250 x 22,7 mm</t>
  </si>
  <si>
    <t>"viz TZ a PD" 368,8</t>
  </si>
  <si>
    <t>28613182</t>
  </si>
  <si>
    <t>potrubí vodovodní jednovrstvé PE100 RC PN 16 SDR11 250x22,7mm</t>
  </si>
  <si>
    <t>877361101</t>
  </si>
  <si>
    <t>Montáž elektrospojek na vodovodním potrubí z PE trub d 250</t>
  </si>
  <si>
    <t>"viz TZ a PD" 9+9</t>
  </si>
  <si>
    <t>28653143</t>
  </si>
  <si>
    <t>nákružek lemový PE 100 SDR11 250mm</t>
  </si>
  <si>
    <t>28654R01</t>
  </si>
  <si>
    <t>příruba točivá d 250mm</t>
  </si>
  <si>
    <t>891241112</t>
  </si>
  <si>
    <t>Montáž vodovodních šoupátek otevřený výkop DN 80</t>
  </si>
  <si>
    <t>42221212</t>
  </si>
  <si>
    <t>šoupě přírubové vodovodní krátká stavební dl DN 80 PN10-16</t>
  </si>
  <si>
    <t>42291079</t>
  </si>
  <si>
    <t>souprava zemní pro šoupátka DN 65-80mm Rd 2,0m</t>
  </si>
  <si>
    <t>891247112</t>
  </si>
  <si>
    <t>Montáž hydrantů podzemních DN 80</t>
  </si>
  <si>
    <t>"viz TZ a PD" 3</t>
  </si>
  <si>
    <t>42273591</t>
  </si>
  <si>
    <t>hydrant podzemní DN 80 PN 16 jednoduchý uzávěr krycí v 1500mm</t>
  </si>
  <si>
    <t>891351112</t>
  </si>
  <si>
    <t>Montáž vodovodních šoupátek otevřený výkop DN 200</t>
  </si>
  <si>
    <t>42221216</t>
  </si>
  <si>
    <t>šoupě přírubové vodovodní krátká stavební dl DN 200 PN10</t>
  </si>
  <si>
    <t>42291081</t>
  </si>
  <si>
    <t>souprava zemní pro šoupátka DN 200mm Rd 2,0m</t>
  </si>
  <si>
    <t>891369111</t>
  </si>
  <si>
    <t>Montáž navrtávacích pasů na potrubí z jakýchkoli trub DN 250</t>
  </si>
  <si>
    <t>"viz TZ a PD" 1</t>
  </si>
  <si>
    <t>42271R10</t>
  </si>
  <si>
    <t>Navrtávací odbočný ventil SN 1" s prodlouženým hrdlem na potrubí DN 200 + kulový kohout</t>
  </si>
  <si>
    <t>892372111</t>
  </si>
  <si>
    <t>Zabezpečení konců potrubí DN do 300 při tlakových zkouškách vodou</t>
  </si>
  <si>
    <t>892381111</t>
  </si>
  <si>
    <t>Tlaková zkouška vodou potrubí DN 250, DN 300 nebo 350</t>
  </si>
  <si>
    <t>892383122</t>
  </si>
  <si>
    <t>Proplach a dezinfekce vodovodního potrubí DN 250, DN 300 nebo 350</t>
  </si>
  <si>
    <t>899401112</t>
  </si>
  <si>
    <t>Osazení poklopů uličních litinových šoupátkových</t>
  </si>
  <si>
    <t>"viz TZ a PD" 4+2</t>
  </si>
  <si>
    <t>42210050</t>
  </si>
  <si>
    <t>deska podkladová uličního poklopu litinového šoupatového</t>
  </si>
  <si>
    <t>562306R1</t>
  </si>
  <si>
    <t>poklop uliční šoupátkový kulatý plastový PA s litinovým víkem</t>
  </si>
  <si>
    <t>899401113</t>
  </si>
  <si>
    <t>Osazení poklopů uličních litinových hydrantových</t>
  </si>
  <si>
    <t>42210052</t>
  </si>
  <si>
    <t>deska podkladová uličního poklopu litinového hydrantového</t>
  </si>
  <si>
    <t>42291452</t>
  </si>
  <si>
    <t>poklop litinový hydrantový DN 80</t>
  </si>
  <si>
    <t>899713111A</t>
  </si>
  <si>
    <t>Orientační tabulky na sloupku betonovém nebo ocelovém</t>
  </si>
  <si>
    <t>899721112</t>
  </si>
  <si>
    <t>Signalizační vodič DN přes 150 mm na potrubí</t>
  </si>
  <si>
    <t>899722114</t>
  </si>
  <si>
    <t>Krytí potrubí z plastů výstražnou fólií z PVC přes 34 do 40 cm</t>
  </si>
  <si>
    <t>369</t>
  </si>
  <si>
    <t>997013501</t>
  </si>
  <si>
    <t>Odvoz suti a vybouraných hmot na skládku nebo meziskládku do 1 km se složením</t>
  </si>
  <si>
    <t>"potrubí PVC" 0,7</t>
  </si>
  <si>
    <t>997013509</t>
  </si>
  <si>
    <t>Příplatek k odvozu suti a vybouraných hmot na skládku ZKD 1 km přes 1 km</t>
  </si>
  <si>
    <t>0,7*9 "Přepočtené koeficientem množství</t>
  </si>
  <si>
    <t>997013871</t>
  </si>
  <si>
    <t>Poplatek za uložení stavebního odpadu na recyklační skládce (skládkovné) směsného stavebního a demoličního kód odpadu 17 09 04</t>
  </si>
  <si>
    <t>1055100097</t>
  </si>
  <si>
    <t>"kamenivo" 75,478</t>
  </si>
  <si>
    <t>"frézování" 15,782</t>
  </si>
  <si>
    <t>553125086</t>
  </si>
  <si>
    <t>91,26*9 'Přepočtené koeficientem množství</t>
  </si>
  <si>
    <t>-806983795</t>
  </si>
  <si>
    <t>"asfalt" 54,207</t>
  </si>
  <si>
    <t>2030447024</t>
  </si>
  <si>
    <t>54,207*9 'Přepočtené koeficientem množství</t>
  </si>
  <si>
    <t>1900966040</t>
  </si>
  <si>
    <t>-739453681</t>
  </si>
  <si>
    <t>998276101</t>
  </si>
  <si>
    <t>Přesun hmot pro trubní vedení z trub z plastických hmot otevřený výkop</t>
  </si>
  <si>
    <t>998276124</t>
  </si>
  <si>
    <t>Příplatek k přesunu hmot pro trubní vedení z trub z plastických hmot za zvětšený přesun do 500 m</t>
  </si>
  <si>
    <t>302 - SO 302 Dešťová kanalizace</t>
  </si>
  <si>
    <t xml:space="preserve">    3 - Svislé a kompletní konstrukce</t>
  </si>
  <si>
    <t>131251106</t>
  </si>
  <si>
    <t>Hloubení jam nezapažených v hornině třídy těžitelnosti I skupiny 3 objem do 5000 m3 strojně</t>
  </si>
  <si>
    <t>"retanční nádrž" 40,0*17,0*2,05</t>
  </si>
  <si>
    <t>132254204</t>
  </si>
  <si>
    <t>Hloubení zapažených rýh š do 2000 mm v hornině třídy těžitelnosti I skupiny 3 objem do 500 m3</t>
  </si>
  <si>
    <t xml:space="preserve"> 1,3*((1,0*47)+(1,45*62)+(1,65*52))</t>
  </si>
  <si>
    <t>1,1*(1,7*15)</t>
  </si>
  <si>
    <t>"rozšíření pro šachty"  ((1,2*2,5*8,1))</t>
  </si>
  <si>
    <t>2*(1,7*15)</t>
  </si>
  <si>
    <t>151811132</t>
  </si>
  <si>
    <t>Osazení pažicího boxu hl výkopu do 4 m š přes 1,2 do 2,5 m</t>
  </si>
  <si>
    <t>2*((1,0*47)+(1,45*62)+(1,65*52))</t>
  </si>
  <si>
    <t>"rozšíření pro šachty"  ((1,2*2*8,1))</t>
  </si>
  <si>
    <t>151811232</t>
  </si>
  <si>
    <t>Odstranění pažicího boxu hl výkopu do 4 m š přes 1,2 do 2,5 m</t>
  </si>
  <si>
    <t>"zásyp na mezideponii a zpět" 135,205*2</t>
  </si>
  <si>
    <t>"násyp na mezideponii a zpět" 54,75*2</t>
  </si>
  <si>
    <t>"podkladní štěkopísek" 41,285+0,32</t>
  </si>
  <si>
    <t>"obsyp ŠD" 153,796</t>
  </si>
  <si>
    <t>"ornice" (448,5+342,4)*0,15</t>
  </si>
  <si>
    <t>"přebytečný výkopek na skládku" (1394,0+341,86)-(135,205+54,75)</t>
  </si>
  <si>
    <t>"násyp km 0,090 až 0,163"  1,5*0,5*73</t>
  </si>
  <si>
    <t>1545,905*1,8</t>
  </si>
  <si>
    <t>"zásyp " 135,205</t>
  </si>
  <si>
    <t>"násyp " 54,75</t>
  </si>
  <si>
    <t>"rýhy" 341,86</t>
  </si>
  <si>
    <t>"odpočet vytlačená kubatura"</t>
  </si>
  <si>
    <t>-((1,1*0,46*27,2)+(1,1*0,62*15,0)+(1,3*0,78*167,22)+(1,21*8,1)+(0,55*6))</t>
  </si>
  <si>
    <t xml:space="preserve">"viz TZ a PD" </t>
  </si>
  <si>
    <t>"DN 150" 1,1*0,36*27,2</t>
  </si>
  <si>
    <t>"DN 200" 1,1*0,52*15,0</t>
  </si>
  <si>
    <t>"DN 300" ((1,3*0,68)-0,08)*167,22</t>
  </si>
  <si>
    <t>58344171</t>
  </si>
  <si>
    <t>štěrkodrť frakce 0/32</t>
  </si>
  <si>
    <t>153,796*1,67*1,23</t>
  </si>
  <si>
    <t>181351103</t>
  </si>
  <si>
    <t>Rozprostření ornice tl vrstvy do 200 mm pl přes 100 do 500 m2 v rovině nebo ve svahu do 1:5 strojně</t>
  </si>
  <si>
    <t>"retenční nádrž" 34,5*13,0</t>
  </si>
  <si>
    <t>181411121</t>
  </si>
  <si>
    <t>Založení lučního trávníku výsevem pl do 1000 m2 v rovině a ve svahu do 1:5</t>
  </si>
  <si>
    <t>448,5</t>
  </si>
  <si>
    <t>00572472</t>
  </si>
  <si>
    <t>osivo směs travní krajinná-rovinná</t>
  </si>
  <si>
    <t>448,5*0,02 "Přepočtené koeficientem množství</t>
  </si>
  <si>
    <t>181411122</t>
  </si>
  <si>
    <t>Založení lučního trávníku výsevem pl do 1000 m2 ve svahu přes 1:5 do 1:2</t>
  </si>
  <si>
    <t>342,4</t>
  </si>
  <si>
    <t>00572474</t>
  </si>
  <si>
    <t>osivo směs travní krajinná-svahová</t>
  </si>
  <si>
    <t>342,4*0,02 "Přepočtené koeficientem množství</t>
  </si>
  <si>
    <t>181951111</t>
  </si>
  <si>
    <t>Úprava pláně v hornině třídy těžitelnosti I skupiny 1 až 3 bez zhutnění strojně</t>
  </si>
  <si>
    <t xml:space="preserve">"zatravnění" </t>
  </si>
  <si>
    <t>(448,5+342,4)</t>
  </si>
  <si>
    <t>182151111</t>
  </si>
  <si>
    <t>Svahování v zářezech v hornině třídy těžitelnosti I skupiny 1 až 3 strojně</t>
  </si>
  <si>
    <t>"retenční nádrž - svahy" 26,75*2*6,4</t>
  </si>
  <si>
    <t>182351123</t>
  </si>
  <si>
    <t>Rozprostření ornice pl přes 100 do 500 m2 ve svahu přes 1:5 tl vrstvy do 200 mm strojně</t>
  </si>
  <si>
    <t>10364101</t>
  </si>
  <si>
    <t>zemina pro terénní úpravy - ornice</t>
  </si>
  <si>
    <t>(448,5+342,4)*0,15*1,8</t>
  </si>
  <si>
    <t>15+167,22</t>
  </si>
  <si>
    <t>Svislé a kompletní konstrukce</t>
  </si>
  <si>
    <t>321213112</t>
  </si>
  <si>
    <t>Zdivo nadzákladové z lomového kamene vodních staveb výplňové na maltu MC 10</t>
  </si>
  <si>
    <t>"nátokový objekt" (((0,8*0,4)+(1,05*0,4))*1,4)-(0,16*0,16*3,14*0,4)</t>
  </si>
  <si>
    <t>"odtokový objekt" ((1,05*0,5*1,4)+(1,8*0,45*1,4)+(0,4*0,6*0,35)+(1,3*0,55*0,4*2))</t>
  </si>
  <si>
    <t>3599012R1</t>
  </si>
  <si>
    <t>Monitoring stoky jakékoli výšky na nové kanalizaci</t>
  </si>
  <si>
    <t>"DN 200" 15</t>
  </si>
  <si>
    <t>"DN 300" 167,22</t>
  </si>
  <si>
    <t>45131R111</t>
  </si>
  <si>
    <t>Podklad pod dlažbu z betonu prostého C 16/20 tl do 100 mm</t>
  </si>
  <si>
    <t>"pod dlažbu"</t>
  </si>
  <si>
    <t>"nátokový objekt" ((0,4*1,5)+(0,35*1,0)+(0,5*1,5*2))</t>
  </si>
  <si>
    <t>"odtokový objekt" (0,3*0,6)+(3,14*0,7*0,7*0,5)</t>
  </si>
  <si>
    <t>"pod rovnaninu - nátokový objekt" ((0,6*1,0*2)+(3,14*0,8*0,8*0,5))</t>
  </si>
  <si>
    <t>451561111</t>
  </si>
  <si>
    <t>Lože pod dlažby z kameniva drceného drobného vrstva tl do 100 mm</t>
  </si>
  <si>
    <t>"DN 150" 1,1*0,15*27,2</t>
  </si>
  <si>
    <t>"DN 200" 1,1*0,15*15,0</t>
  </si>
  <si>
    <t>"DN 300" 1,3*0,15*167,22</t>
  </si>
  <si>
    <t>"šachty" 1,5*1,5*0,1*6</t>
  </si>
  <si>
    <t>"nátokový objekt" (0,8*1,4*0,1)</t>
  </si>
  <si>
    <t>"odtokový objekt" (1,8*1,4*0,1)</t>
  </si>
  <si>
    <t>452112112</t>
  </si>
  <si>
    <t>Osazení betonových prstenců nebo rámů v do 100 mm pod poklopy a mříže</t>
  </si>
  <si>
    <t>"viz TZ a PD" 3+2+3</t>
  </si>
  <si>
    <t>59224185</t>
  </si>
  <si>
    <t>prstenec šachtový vyrovnávací betonový 625x120x60mm</t>
  </si>
  <si>
    <t>59224176</t>
  </si>
  <si>
    <t>prstenec šachtový vyrovnávací betonový 625x120x80mm</t>
  </si>
  <si>
    <t>59224187</t>
  </si>
  <si>
    <t>prstenec šachtový vyrovnávací betonový 625x120x100mm</t>
  </si>
  <si>
    <t>452112122</t>
  </si>
  <si>
    <t>Osazení betonových prstenců nebo rámů v přes 100 do 200 mm pod poklopy a mříže</t>
  </si>
  <si>
    <t>59224188</t>
  </si>
  <si>
    <t>prstenec šachtový vyrovnávací betonový 625x120x120mm</t>
  </si>
  <si>
    <t>452311131</t>
  </si>
  <si>
    <t>Podkladní desky z betonu prostého bez zvýšených nároků na prostředí tř. C 12/15 otevřený výkop</t>
  </si>
  <si>
    <t>"šachty" 1,5*1,5*0,15*6</t>
  </si>
  <si>
    <t>463212111</t>
  </si>
  <si>
    <t>Rovnanina z lomového kamene upraveného s vyklínováním spár úlomky kamene</t>
  </si>
  <si>
    <t>"nátokový objekt" ((0,6*1,0*2)+(3,14*0,8*0,8*0,5))*0,3</t>
  </si>
  <si>
    <t>465513227</t>
  </si>
  <si>
    <t>Dlažba z lomového kamene na cementovou maltu s vyspárováním tl 250 mm pro hráze</t>
  </si>
  <si>
    <t>871313123</t>
  </si>
  <si>
    <t>Montáž kanalizačního potrubí hladkého plnostěnného SN 12 z PVC-U DN 160</t>
  </si>
  <si>
    <t>"přípojky UV" 27,2</t>
  </si>
  <si>
    <t>28611260</t>
  </si>
  <si>
    <t>trubka kanalizační PVC-U plnostěnná jednovrstvá DN 160x3000mm SN12</t>
  </si>
  <si>
    <t>27,2*1,03 "Přepočtené koeficientem množství</t>
  </si>
  <si>
    <t>871353123</t>
  </si>
  <si>
    <t>Montáž kanalizačního potrubí hladkého plnostěnného SN 12 z PVC-U DN 200</t>
  </si>
  <si>
    <t>"viz TZ a PD" 15</t>
  </si>
  <si>
    <t>28611262</t>
  </si>
  <si>
    <t>trubka kanalizační PVC-U plnostěnná jednovrstvá DN 200x3000mm SN12</t>
  </si>
  <si>
    <t>871373123</t>
  </si>
  <si>
    <t>Montáž kanalizačního potrubí hladkého plnostěnného SN 12 z PVC-U DN 315</t>
  </si>
  <si>
    <t>"viz TZ a PD" 167,22</t>
  </si>
  <si>
    <t>28611266</t>
  </si>
  <si>
    <t>trubka kanalizační PVC-U plnostěnná jednovrstvá DN 315x3000mm SN12</t>
  </si>
  <si>
    <t>877370320</t>
  </si>
  <si>
    <t>Montáž odboček na kanalizačním potrubí z PP nebo tvrdého PVC-U trub hladkých plnostěnných DN 300</t>
  </si>
  <si>
    <t>"odbočky UV" 6</t>
  </si>
  <si>
    <t>28651221</t>
  </si>
  <si>
    <t>odbočka kanalizační PVC-U plnostěnná DN 315/160/45°</t>
  </si>
  <si>
    <t>892312121</t>
  </si>
  <si>
    <t>Tlaková zkouška vzduchem potrubí DN 150 těsnícím vakem ucpávkovým</t>
  </si>
  <si>
    <t>úsek</t>
  </si>
  <si>
    <t>892352121</t>
  </si>
  <si>
    <t>Tlaková zkouška vzduchem potrubí DN 200 těsnícím vakem ucpávkovým</t>
  </si>
  <si>
    <t>892372121</t>
  </si>
  <si>
    <t>Tlaková zkouška vzduchem potrubí DN 300 těsnícím vakem ucpávkovým</t>
  </si>
  <si>
    <t>894411311</t>
  </si>
  <si>
    <t>Osazení betonových nebo železobetonových dílců pro šachty skruží rovných</t>
  </si>
  <si>
    <t>"viz TZ a PD" 1+4</t>
  </si>
  <si>
    <t>59224161</t>
  </si>
  <si>
    <t>skruž betonová kanalizační se stupadly 100x50x12cm</t>
  </si>
  <si>
    <t>59224160</t>
  </si>
  <si>
    <t>skruž betonová kanalizační se stupadly 100x25x12cm</t>
  </si>
  <si>
    <t>59224348</t>
  </si>
  <si>
    <t>těsnění elastomerové pro spojení šachetních dílů DN 1000</t>
  </si>
  <si>
    <t>894412411</t>
  </si>
  <si>
    <t>Osazení betonových nebo železobetonových dílců pro šachty skruží přechodových</t>
  </si>
  <si>
    <t>59224168</t>
  </si>
  <si>
    <t>skruž betonová přechodová 62,5/100x60x12cm stupadla poplastovaná kapsová</t>
  </si>
  <si>
    <t>894414111</t>
  </si>
  <si>
    <t>Osazení betonových nebo železobetonových dílců pro šachty skruží základových (dno)</t>
  </si>
  <si>
    <t>"viz TZ a PD" 6</t>
  </si>
  <si>
    <t>59224339</t>
  </si>
  <si>
    <t>dno betonové šachty DN 1000 kanalizační výšky 100cm</t>
  </si>
  <si>
    <t>59224338</t>
  </si>
  <si>
    <t>dno betonové šachty DN 1000 kanalizační výšky 80cm</t>
  </si>
  <si>
    <t>59224337</t>
  </si>
  <si>
    <t>dno betonové šachty DN 1000 kanalizační výšky 60cm</t>
  </si>
  <si>
    <t>894414211</t>
  </si>
  <si>
    <t>Osazení betonových nebo železobetonových dílců pro šachty desek zákrytových</t>
  </si>
  <si>
    <t>"viz TZ aPD" 2</t>
  </si>
  <si>
    <t>59224506</t>
  </si>
  <si>
    <t>deska betonová zákrytová šachty DN 1000 kanalizační 200/62,5x12cm třída zatížení D400</t>
  </si>
  <si>
    <t>895941301</t>
  </si>
  <si>
    <t>Osazení vpusti uliční DN 450 z betonových dílců dno s výtokem</t>
  </si>
  <si>
    <t>59223334</t>
  </si>
  <si>
    <t>vpusť uliční DN 450 kaliště s odtokem 200mm 450/370x50mm</t>
  </si>
  <si>
    <t>895941314</t>
  </si>
  <si>
    <t>Osazení vpusti uliční DN 450 z betonových dílců skruž horní 570 mm</t>
  </si>
  <si>
    <t>59223858</t>
  </si>
  <si>
    <t>skruž betonová horní pro uliční vpusť 450x570x50mm</t>
  </si>
  <si>
    <t>59223864</t>
  </si>
  <si>
    <t>prstenec pro uliční vpusť vyrovnávací betonový 390x60x130mm</t>
  </si>
  <si>
    <t>899104112</t>
  </si>
  <si>
    <t>Osazení poklopů litinových, ocelových nebo železobetonových včetně rámů pro třídu zatížení D400, E600</t>
  </si>
  <si>
    <t>552410R55</t>
  </si>
  <si>
    <t>poklop šachtový DN 600 třída D400, kruhový s ventilací</t>
  </si>
  <si>
    <t>899204112</t>
  </si>
  <si>
    <t>Osazení mříží litinových včetně rámů a košů na bahno pro třídu zatížení D400, E600</t>
  </si>
  <si>
    <t>59224481</t>
  </si>
  <si>
    <t>mříž vtoková s rámem pro uliční vpusť 450x450, zatížení 40 tun</t>
  </si>
  <si>
    <t>55241001</t>
  </si>
  <si>
    <t>koš kalový pod kruhovou mříž - těžký</t>
  </si>
  <si>
    <t>89935R0001</t>
  </si>
  <si>
    <t>česle 800x600 mm - ochrana výtoku - dodávka a montáž</t>
  </si>
  <si>
    <t>"výtokový objekt" 1</t>
  </si>
  <si>
    <t>154</t>
  </si>
  <si>
    <t>303 - SO 303 Splašková Kanalizace</t>
  </si>
  <si>
    <t xml:space="preserve">    38x - Čerpací stanice</t>
  </si>
  <si>
    <t xml:space="preserve">    39x - Čerpací stanice - kompozity</t>
  </si>
  <si>
    <t>M - Práce a dodávky M</t>
  </si>
  <si>
    <t xml:space="preserve">    23-M - Montáže potrubí</t>
  </si>
  <si>
    <t>Ostatní - Ostatní</t>
  </si>
  <si>
    <t xml:space="preserve">    95a - Vrtné práce</t>
  </si>
  <si>
    <t xml:space="preserve">    96a - čerpací práce</t>
  </si>
  <si>
    <t xml:space="preserve">    97a - náklady na elektrickou energii</t>
  </si>
  <si>
    <t>-1367611236</t>
  </si>
  <si>
    <t>"konstrukce vozovky s krytem z asfaltu"  1,1*111,16</t>
  </si>
  <si>
    <t>-2133544277</t>
  </si>
  <si>
    <t>1507701199</t>
  </si>
  <si>
    <t>8*20</t>
  </si>
  <si>
    <t>119001405</t>
  </si>
  <si>
    <t>Dočasné zajištění potrubí z PE DN do 200 mm</t>
  </si>
  <si>
    <t>(1,3*5)+(1,1*7)</t>
  </si>
  <si>
    <t>119001406</t>
  </si>
  <si>
    <t>Dočasné zajištění potrubí z PE DN přes 200 do 500 mm</t>
  </si>
  <si>
    <t>(1,3*1)+(1,1*1)</t>
  </si>
  <si>
    <t>119001421</t>
  </si>
  <si>
    <t>Dočasné zajištění kabelů a kabelových tratí ze 3 volně ložených kabelů</t>
  </si>
  <si>
    <t>(1,3*8)+(1,1*10)</t>
  </si>
  <si>
    <t>131212532</t>
  </si>
  <si>
    <t>Hloubení jamek objem do 0,5 m3 v nesoudržných horninách třídy těžitelnosti I skupiny 3 ručně</t>
  </si>
  <si>
    <t>"pro patky sloupků"</t>
  </si>
  <si>
    <t>(0,45*0,45*0,75*16)+(0,7*0,45*0,75*4)</t>
  </si>
  <si>
    <t>131251100</t>
  </si>
  <si>
    <t>Hloubení jam nezapažených v hornině třídy těžitelnosti I skupiny 3 objem do 20 m3 strojně</t>
  </si>
  <si>
    <t>"pod nádrž na síran železitý" 2,4*2,4*0,8</t>
  </si>
  <si>
    <t>"výtlak" (1,1*1,75*306)+(1,1*3,4*3,0)+(1,3*3,5*7,5)+(1,3*2,7*7,0)</t>
  </si>
  <si>
    <t>"stoka H3" (1,3*3,8*150)</t>
  </si>
  <si>
    <t>"stoka H4" (1,3*5,5*50)</t>
  </si>
  <si>
    <t>"rozšíření pro šachty"  (1,2*2,5*19,5)+(1,4*2,5*12,3)</t>
  </si>
  <si>
    <t>133254104</t>
  </si>
  <si>
    <t>Hloubení šachet zapažených v hornině třídy těžitelnosti I skupiny 3 objem přes 100 m3</t>
  </si>
  <si>
    <t>"jímka 1" (5,9*5,6*7,0)</t>
  </si>
  <si>
    <t>"jímka 2" (5,9*5,6*7,0)</t>
  </si>
  <si>
    <t>"jímka 3" (5,6*5,6*7,0)</t>
  </si>
  <si>
    <t>133554102</t>
  </si>
  <si>
    <t>Hloubení šachet zapažených v hornině třídy těžitelnosti III skupiny 6 objem do 50 m3</t>
  </si>
  <si>
    <t>"jímka 1" (5,9*5,6*0,6)</t>
  </si>
  <si>
    <t>"jímka 2" (5,9*5,6*1,4)</t>
  </si>
  <si>
    <t>"jímka 3" (5,6*5,6*0,6)</t>
  </si>
  <si>
    <t>139001101</t>
  </si>
  <si>
    <t>Příplatek za ztížení vykopávky v blízkosti podzemního vedení</t>
  </si>
  <si>
    <t>(1,1*1,6*21,4)+(1,3*1,8*14,2)+(2,0*2,5*2,4)</t>
  </si>
  <si>
    <t>141721254</t>
  </si>
  <si>
    <t>Řízený zemní protlak délky přes 50 do 100 m hl do 6 m se zatažením potrubí průměru vrtu přes 140 do 180 mm v hornině třídy I a II skupiny 1 až 4</t>
  </si>
  <si>
    <t>"protlak pod Litavkou" 91</t>
  </si>
  <si>
    <t>28613363</t>
  </si>
  <si>
    <t>potrubí třívrstvé PE100 RC se signalizační vrstvou SDR11 dl 12m 160x14,6mm</t>
  </si>
  <si>
    <t>"výtlak" (2*1,75*306)+(2*3,4*3,0)</t>
  </si>
  <si>
    <t>"výtlak" (2*3,5*7,5)+(2*2,7*7,0)</t>
  </si>
  <si>
    <t>"stoka H3" (2*3,8*150)</t>
  </si>
  <si>
    <t>"rozšíření pro šachty"  (1,2*2*19,5)</t>
  </si>
  <si>
    <t>151811142</t>
  </si>
  <si>
    <t>Osazení pažicího boxu hl výkopu do 6 m š přes 1,2 do 2,5 m</t>
  </si>
  <si>
    <t>"stoka H4" (2*5,5*50)</t>
  </si>
  <si>
    <t>151811242</t>
  </si>
  <si>
    <t>Odstranění pažicího boxu hl výkopu do 6 m š přes 1,2 do 2,5 m</t>
  </si>
  <si>
    <t>153111113</t>
  </si>
  <si>
    <t>Řezání otvorů v ocelových štětovnicích na skládce</t>
  </si>
  <si>
    <t>"pro čerpací stanici"  143</t>
  </si>
  <si>
    <t>153111114</t>
  </si>
  <si>
    <t>Příčné řezání ocelových zaberaněných štětovnic z terénu</t>
  </si>
  <si>
    <t>153112112</t>
  </si>
  <si>
    <t>Nastražení ocelových štětovnic dl přes 10 m ve standardních podmínkách z terénu</t>
  </si>
  <si>
    <t xml:space="preserve">"pro čerpací stanici" </t>
  </si>
  <si>
    <t>11,0*(11,26+5,9+11,26+5,9+5,9+5,6+5,6)</t>
  </si>
  <si>
    <t>153112123</t>
  </si>
  <si>
    <t>Zaberanění ocelových štětovnic na dl do 12 m ve standardních podmínkách z terénu</t>
  </si>
  <si>
    <t>10,5*(11,26+5,9+11,26+5,9+5,9+5,6+5,6)</t>
  </si>
  <si>
    <t>15920311</t>
  </si>
  <si>
    <t>štětovnice ocelová Illn</t>
  </si>
  <si>
    <t>565,62*0,16275 "Přepočtené koeficientem množství</t>
  </si>
  <si>
    <t>1540R7341</t>
  </si>
  <si>
    <t>Montáž rozpěrného rámu</t>
  </si>
  <si>
    <t>"rozepření štětových stěn"</t>
  </si>
  <si>
    <t>"HEB 320" 127*(((10,5+5,1)*2)+((4,9+4,6)*2))</t>
  </si>
  <si>
    <t>"HEB 220" 73*((4,9+4,9)+(3,0*4))</t>
  </si>
  <si>
    <t>13010982</t>
  </si>
  <si>
    <t>ocel profilová jakost S235JR (11 375) průřez HEB 220</t>
  </si>
  <si>
    <t>"HEB 220" (73*((4,9+4,9)+(3,0*4)))*0,001</t>
  </si>
  <si>
    <t>1,591*1,1 "Přepočtené koeficientem množství</t>
  </si>
  <si>
    <t>13011008</t>
  </si>
  <si>
    <t>ocel profilová jakost S235JR (11 375) průřez HEB 320</t>
  </si>
  <si>
    <t>"HEB 320" (127*(((10,5+5,1)*2)+((4,9+4,6)*2)))*0,001</t>
  </si>
  <si>
    <t>6,375*1,1 "Přepočtené koeficientem množství</t>
  </si>
  <si>
    <t>161151103</t>
  </si>
  <si>
    <t>Svislé přemístění výkopku z horniny třídy těžitelnosti I skupiny 1 až 3 hl výkopu přes 4 do 8 m</t>
  </si>
  <si>
    <t>"stoka H4" (1,3*5,5*50)*0,8</t>
  </si>
  <si>
    <t>"rozšíření pro šachty"  (1,2*2,5*10,0)*0,8</t>
  </si>
  <si>
    <t>"zásyp na mezideponii a zpět" 2051,583*2</t>
  </si>
  <si>
    <t>"násyp na mezideponii a zpět" 45,0*2</t>
  </si>
  <si>
    <t>"podkladní štěkopísek" 108,175+1,452</t>
  </si>
  <si>
    <t>"obsyp ŠD" 314,808</t>
  </si>
  <si>
    <t>"přebytečný výkopek na skládku - rýhy, šachty" (1859,015+682,08)-(2051,583+45,0)</t>
  </si>
  <si>
    <t>"protlak" (3,14*0,075*0,075*91)</t>
  </si>
  <si>
    <t>"vrty" (0,2*0,2*3,14*980)</t>
  </si>
  <si>
    <t>162751157</t>
  </si>
  <si>
    <t>Vodorovné přemístění přes 9 000 do 10000 m výkopku/sypaniny z horniny třídy těžitelnosti III skupiny 6 a 7</t>
  </si>
  <si>
    <t>"přebytečný výkopek na skládku"</t>
  </si>
  <si>
    <t>"hloubení šachet" 84,896</t>
  </si>
  <si>
    <t>"vrty" (0,2*0,2*3,14*490)</t>
  </si>
  <si>
    <t>"zásyp" 2051,583</t>
  </si>
  <si>
    <t>"násyp " 45,0*2</t>
  </si>
  <si>
    <t>"násyp - stoka H4" (1,5*0,5*60)</t>
  </si>
  <si>
    <t>(577,19*1,8)+(146,44*2,0)</t>
  </si>
  <si>
    <t>"rýhy" 1859,015</t>
  </si>
  <si>
    <t>-((1,1*0,5*315,3)+(1,3*0,78*219)+(1,21*31,5))</t>
  </si>
  <si>
    <t>Mezisoučet</t>
  </si>
  <si>
    <t>"šachty" 682,08+84,896</t>
  </si>
  <si>
    <t>"odpočet vytlačná kubatura"</t>
  </si>
  <si>
    <t>-((2,8*2,8*4,24)+(2,8*2,8*5,22)+(2,8*2,8*4,24)+(1,2*0,9*3,28*3)+(1,3*0,9*3,28*3))</t>
  </si>
  <si>
    <t>-((3,2*3,2*0,2*3)+(1,6*1,6*1,0*2))</t>
  </si>
  <si>
    <t>"DN 90" 1,1*0,4*315,3</t>
  </si>
  <si>
    <t>"DN 300" ((1,3*0,68)-0,08)*219</t>
  </si>
  <si>
    <t>314,808*1,67*1,23</t>
  </si>
  <si>
    <t>219+315,3</t>
  </si>
  <si>
    <t>226111213</t>
  </si>
  <si>
    <t>Vrty velkoprofilové svislé nezapažené D přes 400 do 450 mm hl přes 5 m hornina III</t>
  </si>
  <si>
    <t>"pro čerpací stanici" 140*7</t>
  </si>
  <si>
    <t>226111216</t>
  </si>
  <si>
    <t>Vrty velkoprofilové svislé nezapažené D přes 400 do 450 mm hl přes 5 m hornina VI</t>
  </si>
  <si>
    <t>"pro čerpací stanici" 140*3,5</t>
  </si>
  <si>
    <t>271532212</t>
  </si>
  <si>
    <t>Podsyp pod základové konstrukce se zhutněním z hrubého kameniva frakce 16 až 32 mm</t>
  </si>
  <si>
    <t>"pod nádrž na síran železitý" 2,2*2,2*0,3</t>
  </si>
  <si>
    <t>273313511</t>
  </si>
  <si>
    <t>Základové desky z betonu tř. C 12/15</t>
  </si>
  <si>
    <t>"pod nádrž na síran železitý" 2,6*2,6*0,1</t>
  </si>
  <si>
    <t>273313911</t>
  </si>
  <si>
    <t>Základové desky z betonu tř. C 30/37</t>
  </si>
  <si>
    <t>"pod nádrž na síran železitý" 2,0*2,0*0,4</t>
  </si>
  <si>
    <t>273321611</t>
  </si>
  <si>
    <t>Základové desky ze ŽB bez zvýšených nároků na prostředí tř. C 30/37</t>
  </si>
  <si>
    <t>273351121</t>
  </si>
  <si>
    <t>Zřízení bednění základových desek</t>
  </si>
  <si>
    <t>"pod nádrž na síran železitý" 2,0*4*0,4</t>
  </si>
  <si>
    <t>273351122</t>
  </si>
  <si>
    <t>Odstranění bednění základových desek</t>
  </si>
  <si>
    <t>275362021</t>
  </si>
  <si>
    <t>Výztuž základových patek svařovanými sítěmi Kari</t>
  </si>
  <si>
    <t>"pod nádrž na síran železitý" 2,0*2,0*0,0078</t>
  </si>
  <si>
    <t>338171121</t>
  </si>
  <si>
    <t>Osazování sloupků a vzpěr plotových ocelových v přes 2 do 2,6 m se zalitím MC</t>
  </si>
  <si>
    <t>"viz PD a TZ"</t>
  </si>
  <si>
    <t>14+4</t>
  </si>
  <si>
    <t>5534226R55</t>
  </si>
  <si>
    <t>sloupek plotový průběžný Zn+PVC pr. 48 mm dl. 2600 mm</t>
  </si>
  <si>
    <t>5534226R56</t>
  </si>
  <si>
    <t>plotová vzpěra Zn+PVC pr.48 mm  dl 2750 mm</t>
  </si>
  <si>
    <t>348101240</t>
  </si>
  <si>
    <t>Osazení vrat nebo vrátek k oplocení na ocelové sloupky pl přes 6 do 8 m2</t>
  </si>
  <si>
    <t>55342R43</t>
  </si>
  <si>
    <t>brána plotová dvoukřídlá Pz 3500x1800mm s výplní ze svařovaných drátů z bezpečnostním zámkem vč. sloupků</t>
  </si>
  <si>
    <t>348401130</t>
  </si>
  <si>
    <t>Montáž oplocení ze strojového pletiva s napínacími dráty v přes 1,6 do 2,0 m</t>
  </si>
  <si>
    <t>((8,0+13,0)*2)-3,5</t>
  </si>
  <si>
    <t>31327506</t>
  </si>
  <si>
    <t>pletivo drátěné plastifikované se čtvercovými oky 50/2,7 mm v 1800mm</t>
  </si>
  <si>
    <t>"DN 300" 219</t>
  </si>
  <si>
    <t>380311864</t>
  </si>
  <si>
    <t>Kompletní konstrukce ČOV, nádrží, vodojemů nebo kanálů z betonu prostého tř. C 30/37 tl přes 80 do 150 mm</t>
  </si>
  <si>
    <t>"výplňové betony jímek J 1, 2, 3"</t>
  </si>
  <si>
    <t>(2,4*2,4*0,15*3)+(0,9*0,5*0,3)</t>
  </si>
  <si>
    <t>38x</t>
  </si>
  <si>
    <t>Čerpací stanice</t>
  </si>
  <si>
    <t>380R1001</t>
  </si>
  <si>
    <t>dno šachty PNO 240/240/238 - 20 BZP</t>
  </si>
  <si>
    <t>"šachta J 1, 2, 3" 3</t>
  </si>
  <si>
    <t>380R1002a</t>
  </si>
  <si>
    <t>skruž šachty PNO 240/240/145 - 20 SVP</t>
  </si>
  <si>
    <t>"šachta  J 1, 3" 2</t>
  </si>
  <si>
    <t>380R1002b</t>
  </si>
  <si>
    <t>"šachta  J 2" 1</t>
  </si>
  <si>
    <t>380R1003</t>
  </si>
  <si>
    <t>strop šachty PNO 240/240/25 - 20 ZDP</t>
  </si>
  <si>
    <t>380R1004</t>
  </si>
  <si>
    <t>prostup DN 300</t>
  </si>
  <si>
    <t>"šachta J 1, 2, 3" 3+2+1</t>
  </si>
  <si>
    <t>380R1004a</t>
  </si>
  <si>
    <t>těsnění prostupů  DN 300</t>
  </si>
  <si>
    <t>380R1005</t>
  </si>
  <si>
    <t>stupadlo poplastované s osazením</t>
  </si>
  <si>
    <t>"šachta J 1, 2, 3" 29+33+29</t>
  </si>
  <si>
    <t>380R1006</t>
  </si>
  <si>
    <t>komínek 60/90/318- 15 složený z více dílů</t>
  </si>
  <si>
    <t>380R1007</t>
  </si>
  <si>
    <t>komínek 60/100/318- 15 složený z více dílů</t>
  </si>
  <si>
    <t>380R2001</t>
  </si>
  <si>
    <t>dopravné</t>
  </si>
  <si>
    <t>kpl</t>
  </si>
  <si>
    <t>380R3001</t>
  </si>
  <si>
    <t>montáž</t>
  </si>
  <si>
    <t>39x</t>
  </si>
  <si>
    <t>Čerpací stanice - kompozity</t>
  </si>
  <si>
    <t>390R0001</t>
  </si>
  <si>
    <t>kompozitní lávka  900x2400 mm</t>
  </si>
  <si>
    <t>390R0002</t>
  </si>
  <si>
    <t>kompozitní lávka  1500x2400 mm</t>
  </si>
  <si>
    <t>"šachta J 2" 1</t>
  </si>
  <si>
    <t>390R0003</t>
  </si>
  <si>
    <t>kompozitní žebřík včetně kotvení</t>
  </si>
  <si>
    <t>"šachta J 1, 2, 3" 18</t>
  </si>
  <si>
    <t>390R0004</t>
  </si>
  <si>
    <t>kompozitní vodárenský poklop pro otvor 600x900 mm</t>
  </si>
  <si>
    <t>390R0005</t>
  </si>
  <si>
    <t>kompozitní vodárenský poklop pro otvor 600x1000 mm</t>
  </si>
  <si>
    <t>390R0501</t>
  </si>
  <si>
    <t>dopravné a montáž</t>
  </si>
  <si>
    <t>"DN 90" 1,1*0,15*315,3</t>
  </si>
  <si>
    <t>"DN 300" 1,3*0,15*219</t>
  </si>
  <si>
    <t>"DN 400" 1,3*0,15*55,1</t>
  </si>
  <si>
    <t>"šachty" 1,5*1,5*0,1*12</t>
  </si>
  <si>
    <t>"SH4-0, SH4-1" 1</t>
  </si>
  <si>
    <t>"SH3-0 až SH3-3" 7</t>
  </si>
  <si>
    <t>"SŠS-0, ŠS-1, ŠC1 až ŠČ-4" 3</t>
  </si>
  <si>
    <t>59224184</t>
  </si>
  <si>
    <t>prstenec šachtový vyrovnávací betonový 625x120x40mm</t>
  </si>
  <si>
    <t>156</t>
  </si>
  <si>
    <t>158</t>
  </si>
  <si>
    <t>160</t>
  </si>
  <si>
    <t>162</t>
  </si>
  <si>
    <t>"SŠS-0, ŠS-1, ŠC1 až ŠČ-4" 1</t>
  </si>
  <si>
    <t>CSB.0077449.URS</t>
  </si>
  <si>
    <t>Vyrovnávací prstenec výška 150 mm, pro šachtový program t 120 mm, XA3</t>
  </si>
  <si>
    <t>164</t>
  </si>
  <si>
    <t>"šachty" 1,5*1,5*0,15*12</t>
  </si>
  <si>
    <t>452313171</t>
  </si>
  <si>
    <t>Podkladní bloky z betonu prostého bez zvýšených nároků na prostředí tř. C 30/37 otevřený výkop</t>
  </si>
  <si>
    <t>168</t>
  </si>
  <si>
    <t>"viz TZa PD"</t>
  </si>
  <si>
    <t>"bloky pod kladkostroj" 1,6*1,6*1,0*2</t>
  </si>
  <si>
    <t>452321131</t>
  </si>
  <si>
    <t>Podkladní desky ze ŽB bez zvýšených nároků na prostředí tř. C 12/15 otevřený výkop</t>
  </si>
  <si>
    <t>170</t>
  </si>
  <si>
    <t>"jímky J1, J2, J3" (3,6*3,6*0,15*3)</t>
  </si>
  <si>
    <t>452321171</t>
  </si>
  <si>
    <t>Podkladní desky ze ŽB bez zvýšených nároků na prostředí tř. C 30/37 otevřený výkop</t>
  </si>
  <si>
    <t>172</t>
  </si>
  <si>
    <t>"pod zásobník koagulantu" 2,0*2,0*0,4</t>
  </si>
  <si>
    <t>174</t>
  </si>
  <si>
    <t>"bloky pod kladkostroj" 1,6*4*1,0*2</t>
  </si>
  <si>
    <t>"jímky J1, J2, J3" (3,6*4*0,15*3)</t>
  </si>
  <si>
    <t>176</t>
  </si>
  <si>
    <t>452368211</t>
  </si>
  <si>
    <t>Výztuž podkladních desek nebo bloků nebo pražců otevřený výkop ze svařovaných sítí Kari</t>
  </si>
  <si>
    <t>178</t>
  </si>
  <si>
    <t>"jímky J1, J2, J3" (3,6*3,6*3)*2*0,0078</t>
  </si>
  <si>
    <t>564710001</t>
  </si>
  <si>
    <t>Podklad z kameniva hrubého drceného vel. 8-16 mm plochy do 100 m2 tl 50 mm</t>
  </si>
  <si>
    <t>180</t>
  </si>
  <si>
    <t>"vyštěrkování v oplocení" (8*13)</t>
  </si>
  <si>
    <t>"odpočet deska a poklopy" -(4,0+4,6)</t>
  </si>
  <si>
    <t>564861011</t>
  </si>
  <si>
    <t>Podklad ze štěrkodrtě ŠD plochy do 100 m2 tl 200 mm</t>
  </si>
  <si>
    <t>182</t>
  </si>
  <si>
    <t>1149650540</t>
  </si>
  <si>
    <t>"asfaltový beton ACP 16 tl. 50 mm" 1,1*111,16</t>
  </si>
  <si>
    <t>638438675</t>
  </si>
  <si>
    <t>"postřik infiltrační z mod. kationaktivní asf. emulze 1,0 kg/m2" 1,1*111,16</t>
  </si>
  <si>
    <t>97</t>
  </si>
  <si>
    <t>1664297952</t>
  </si>
  <si>
    <t>"postřik spojovací z mod. kationaktivní asf. emulze 0,5 kg/m2" 1,1*111,16</t>
  </si>
  <si>
    <t>229336667</t>
  </si>
  <si>
    <t>"asfaltový beton ACO 11 tl. 40 mm" 1,1*111,16</t>
  </si>
  <si>
    <t>99</t>
  </si>
  <si>
    <t>-1373720654</t>
  </si>
  <si>
    <t>"asfaltový beton ACL 16 tl. 60 mm" 1,1*111,16</t>
  </si>
  <si>
    <t>184</t>
  </si>
  <si>
    <t>55259811</t>
  </si>
  <si>
    <t>přechod přírubový (FFR) tvárná litina DN 80/50 dl 200mm</t>
  </si>
  <si>
    <t>186</t>
  </si>
  <si>
    <t>857244122</t>
  </si>
  <si>
    <t>Montáž litinových tvarovek odbočných přírubových otevřený výkop DN 80</t>
  </si>
  <si>
    <t>188</t>
  </si>
  <si>
    <t>103</t>
  </si>
  <si>
    <t>55253511</t>
  </si>
  <si>
    <t>tvarovka přírubová litinová s přírubovou odbočkou,práškový epoxid tl 250µm T-kus DN 80/80</t>
  </si>
  <si>
    <t>190</t>
  </si>
  <si>
    <t>871255202</t>
  </si>
  <si>
    <t>Montáž kanalizačního potrubí z PE SDR11 otevřený výkop svařovaných elektrotvarovkou d 90x8,2 mm</t>
  </si>
  <si>
    <t>192</t>
  </si>
  <si>
    <t>"výtlak ČS" 406,3</t>
  </si>
  <si>
    <t>105</t>
  </si>
  <si>
    <t>28613384</t>
  </si>
  <si>
    <t>potrubí kanalizační tlakové PE100 SDR11 se signalizační vrstvou 90x8,2mm</t>
  </si>
  <si>
    <t>194</t>
  </si>
  <si>
    <t>196</t>
  </si>
  <si>
    <t>"stoka H3" 156,5</t>
  </si>
  <si>
    <t>"stoka H4" 55,1</t>
  </si>
  <si>
    <t>"uklidňovací potrubí" 7,4</t>
  </si>
  <si>
    <t>107</t>
  </si>
  <si>
    <t>198</t>
  </si>
  <si>
    <t>877245201</t>
  </si>
  <si>
    <t>Montáž elektrospojek na kanalizačním potrubí z PE trub d 90</t>
  </si>
  <si>
    <t>200</t>
  </si>
  <si>
    <t>109</t>
  </si>
  <si>
    <t>28653135</t>
  </si>
  <si>
    <t>nákružek lemový PE 100 SDR11 90mm</t>
  </si>
  <si>
    <t>202</t>
  </si>
  <si>
    <t>28654R002</t>
  </si>
  <si>
    <t>točivá příruba d 90mm</t>
  </si>
  <si>
    <t>204</t>
  </si>
  <si>
    <t>111</t>
  </si>
  <si>
    <t>891242222</t>
  </si>
  <si>
    <t>Montáž kanalizačních šoupátek s ručním kolečkem v šachtách DN 80</t>
  </si>
  <si>
    <t>206</t>
  </si>
  <si>
    <t>42210101</t>
  </si>
  <si>
    <t>kolo ruční pro DN 65-80 D 175mm</t>
  </si>
  <si>
    <t>208</t>
  </si>
  <si>
    <t>113</t>
  </si>
  <si>
    <t>42221503</t>
  </si>
  <si>
    <t>šoupě nožové s nestoupavým vřetenem oboustranně těsnicí DN 80</t>
  </si>
  <si>
    <t>210</t>
  </si>
  <si>
    <t>891242641</t>
  </si>
  <si>
    <t>Montáž souprav proplachovacích přírubových DN 80</t>
  </si>
  <si>
    <t>212</t>
  </si>
  <si>
    <t>115</t>
  </si>
  <si>
    <t>42210064</t>
  </si>
  <si>
    <t>souprava proplachovací voda+kanál přírubové připojení DN 80/1,25 m</t>
  </si>
  <si>
    <t>214</t>
  </si>
  <si>
    <t>42212R001</t>
  </si>
  <si>
    <t>proplachovací koncovka C DN 50</t>
  </si>
  <si>
    <t>216</t>
  </si>
  <si>
    <t>117</t>
  </si>
  <si>
    <t>891372322</t>
  </si>
  <si>
    <t>Montáž kanalizačních stavítek DN 300</t>
  </si>
  <si>
    <t>218</t>
  </si>
  <si>
    <t>"jímka J 1, 3" 2</t>
  </si>
  <si>
    <t>42221471</t>
  </si>
  <si>
    <t>stavítko kanálové do 1,2 bar DN 300-300</t>
  </si>
  <si>
    <t>220</t>
  </si>
  <si>
    <t>119</t>
  </si>
  <si>
    <t>891375321</t>
  </si>
  <si>
    <t>Montáž zpětných klapek DN 300</t>
  </si>
  <si>
    <t>222</t>
  </si>
  <si>
    <t>"jímka J 2" 1</t>
  </si>
  <si>
    <t>42283113</t>
  </si>
  <si>
    <t>klapka koncová nerezová ocel DN 300</t>
  </si>
  <si>
    <t>224</t>
  </si>
  <si>
    <t>121</t>
  </si>
  <si>
    <t>892271111</t>
  </si>
  <si>
    <t>Tlaková zkouška vodou potrubí DN 100 nebo 125</t>
  </si>
  <si>
    <t>226</t>
  </si>
  <si>
    <t>406,3</t>
  </si>
  <si>
    <t>228</t>
  </si>
  <si>
    <t>123</t>
  </si>
  <si>
    <t>230</t>
  </si>
  <si>
    <t>"SH4-0, SH4-1" 10</t>
  </si>
  <si>
    <t>"SH3-0 až SH3-3" 11</t>
  </si>
  <si>
    <t>"SŠS-0, ŠS-1, ŠC1 až ŠČ-4" 11</t>
  </si>
  <si>
    <t>232</t>
  </si>
  <si>
    <t>125</t>
  </si>
  <si>
    <t>59224162</t>
  </si>
  <si>
    <t>skruž betonová kanalizační se stupadly 100x100x12cm</t>
  </si>
  <si>
    <t>234</t>
  </si>
  <si>
    <t>236</t>
  </si>
  <si>
    <t>127</t>
  </si>
  <si>
    <t>CSB.0075300.URS</t>
  </si>
  <si>
    <t>Skruž šachtová se stupadly DN 1200, výška 250, t 150 mm</t>
  </si>
  <si>
    <t>238</t>
  </si>
  <si>
    <t>CSB.0075301.URS</t>
  </si>
  <si>
    <t>Skruž šachtová se stupadly DN 1200, výška 500, t 150 mm</t>
  </si>
  <si>
    <t>240</t>
  </si>
  <si>
    <t>129</t>
  </si>
  <si>
    <t>CSB.0075299.URS</t>
  </si>
  <si>
    <t>Skruž šachtová se stupadly DN 1200, výška 1000, t 150 mm</t>
  </si>
  <si>
    <t>242</t>
  </si>
  <si>
    <t>CSB.0077401.URS</t>
  </si>
  <si>
    <t>Skruž šachtová se stupadly DN 800, hs 1000, t 120 mm, DEHA ATL XA3</t>
  </si>
  <si>
    <t>244</t>
  </si>
  <si>
    <t>131</t>
  </si>
  <si>
    <t>CSB.0077402.URS</t>
  </si>
  <si>
    <t>Skruž šachtová se stupadly DN 800, hs 250, t 120 mm, DEHA ATL XA3</t>
  </si>
  <si>
    <t>246</t>
  </si>
  <si>
    <t>CSB.0077403.URS</t>
  </si>
  <si>
    <t>Skruž šachtová se stupadly DN 800, hs 500, t 120 mm, DEHA ATL XA3</t>
  </si>
  <si>
    <t>248</t>
  </si>
  <si>
    <t>133</t>
  </si>
  <si>
    <t>250</t>
  </si>
  <si>
    <t>59224341</t>
  </si>
  <si>
    <t>těsnění elastomerové pro spojení šachetních dílů DN 1200</t>
  </si>
  <si>
    <t>252</t>
  </si>
  <si>
    <t>135</t>
  </si>
  <si>
    <t>59224340</t>
  </si>
  <si>
    <t>těsnění elastomerové pro spojení šachetních dílů DN 800</t>
  </si>
  <si>
    <t>254</t>
  </si>
  <si>
    <t>256</t>
  </si>
  <si>
    <t>"SH4-0, SH4-1" 4</t>
  </si>
  <si>
    <t>"SH3-0 až SH3-3" 5</t>
  </si>
  <si>
    <t>"SŠS-0, ŠS-1, ŠC1 až ŠČ-4" 6</t>
  </si>
  <si>
    <t>137</t>
  </si>
  <si>
    <t>258</t>
  </si>
  <si>
    <t>592241R1</t>
  </si>
  <si>
    <t>skruž betonová přechodová 62,5/120x60x25cm stupadla poplastovaná kapsová</t>
  </si>
  <si>
    <t>260</t>
  </si>
  <si>
    <t>139</t>
  </si>
  <si>
    <t>CSB.0077377.URS</t>
  </si>
  <si>
    <t>Kónus 800/625 se stupadlem a kapsou, t. 120 mm, DEHA ATL XA3</t>
  </si>
  <si>
    <t>262</t>
  </si>
  <si>
    <t>59224503</t>
  </si>
  <si>
    <t>konus betonové šachty DN 1000 XA3 kanalizační 100x80x50cm, kapsové stupadlo</t>
  </si>
  <si>
    <t>264</t>
  </si>
  <si>
    <t>141</t>
  </si>
  <si>
    <t>266</t>
  </si>
  <si>
    <t>"SH4-0, SH4-1" 2</t>
  </si>
  <si>
    <t>"SH3-0 až SH3-3" 4</t>
  </si>
  <si>
    <t>268</t>
  </si>
  <si>
    <t>143</t>
  </si>
  <si>
    <t>59224R57</t>
  </si>
  <si>
    <t>dno betonové šachty kanalizační jednolité 120x15x120cm</t>
  </si>
  <si>
    <t>270</t>
  </si>
  <si>
    <t>272</t>
  </si>
  <si>
    <t xml:space="preserve">"viz TZ aPD" </t>
  </si>
  <si>
    <t>"SH3-0 až SH3-3" 1</t>
  </si>
  <si>
    <t>145</t>
  </si>
  <si>
    <t>274</t>
  </si>
  <si>
    <t>276</t>
  </si>
  <si>
    <t>147</t>
  </si>
  <si>
    <t>278</t>
  </si>
  <si>
    <t>280</t>
  </si>
  <si>
    <t>149</t>
  </si>
  <si>
    <t>899721111</t>
  </si>
  <si>
    <t>Signalizační vodič DN do 150 mm na potrubí</t>
  </si>
  <si>
    <t>282</t>
  </si>
  <si>
    <t>438</t>
  </si>
  <si>
    <t>284</t>
  </si>
  <si>
    <t>407,3</t>
  </si>
  <si>
    <t>151</t>
  </si>
  <si>
    <t>899911231</t>
  </si>
  <si>
    <t>Kluzná objímka výšky 25 mm vnějšího průměru potrubí přes 157 mm do 183 mm</t>
  </si>
  <si>
    <t>286</t>
  </si>
  <si>
    <t>"protlak" 93</t>
  </si>
  <si>
    <t>899913133</t>
  </si>
  <si>
    <t>Uzavírací manžeta chráničky potrubí DN 90 x 150</t>
  </si>
  <si>
    <t>288</t>
  </si>
  <si>
    <t>153</t>
  </si>
  <si>
    <t>953961R01</t>
  </si>
  <si>
    <t>Kotvení jímek proti vyplavání (závitová tyč M12 dl. 170 mm + matice nerez A4 70) vč. vysokopevnostní zálivky</t>
  </si>
  <si>
    <t>290</t>
  </si>
  <si>
    <t>"J1, J3" 8*2</t>
  </si>
  <si>
    <t>"J2" 10</t>
  </si>
  <si>
    <t>977151111</t>
  </si>
  <si>
    <t>Jádrové vrty diamantovými korunkami do stavebních materiálů D do 35 mm</t>
  </si>
  <si>
    <t>292</t>
  </si>
  <si>
    <t>"vrty do základových desek"</t>
  </si>
  <si>
    <t>"J1, J3" 8*2*0,17</t>
  </si>
  <si>
    <t>"J2" 10*0,17</t>
  </si>
  <si>
    <t>155</t>
  </si>
  <si>
    <t>1706401290</t>
  </si>
  <si>
    <t>"kamenivo" 53,801</t>
  </si>
  <si>
    <t>"frézování" 11,249</t>
  </si>
  <si>
    <t>1920992511</t>
  </si>
  <si>
    <t>65,05*9 'Přepočtené koeficientem množství</t>
  </si>
  <si>
    <t>157</t>
  </si>
  <si>
    <t>1540030844</t>
  </si>
  <si>
    <t>"asfalt" 38,639</t>
  </si>
  <si>
    <t>1502827714</t>
  </si>
  <si>
    <t>38,639*9 'Přepočtené koeficientem množství</t>
  </si>
  <si>
    <t>159</t>
  </si>
  <si>
    <t>-740858528</t>
  </si>
  <si>
    <t>-1153585881</t>
  </si>
  <si>
    <t>161</t>
  </si>
  <si>
    <t>294</t>
  </si>
  <si>
    <t>296</t>
  </si>
  <si>
    <t>Práce a dodávky M</t>
  </si>
  <si>
    <t>23-M</t>
  </si>
  <si>
    <t>Montáže potrubí</t>
  </si>
  <si>
    <t>163</t>
  </si>
  <si>
    <t>230202072</t>
  </si>
  <si>
    <t>Nasunutí potrubní sekce plastové průměru přes 63 do 110 mm do chráničky</t>
  </si>
  <si>
    <t>298</t>
  </si>
  <si>
    <t>"protlak" 91</t>
  </si>
  <si>
    <t>Ostatní</t>
  </si>
  <si>
    <t>95a</t>
  </si>
  <si>
    <t>Vrtné práce</t>
  </si>
  <si>
    <t>95R0001</t>
  </si>
  <si>
    <t>přeprava osob a materiálu</t>
  </si>
  <si>
    <t>km</t>
  </si>
  <si>
    <t>300</t>
  </si>
  <si>
    <t>165</t>
  </si>
  <si>
    <t>95R0002</t>
  </si>
  <si>
    <t>přeprava vrtné soupravy</t>
  </si>
  <si>
    <t>95R0003</t>
  </si>
  <si>
    <t>vrtné a vystrojovací práce</t>
  </si>
  <si>
    <t>304</t>
  </si>
  <si>
    <t>167</t>
  </si>
  <si>
    <t>95R0004</t>
  </si>
  <si>
    <t>sled a řízení prací geologem vč. dopravy</t>
  </si>
  <si>
    <t>306</t>
  </si>
  <si>
    <t>96a</t>
  </si>
  <si>
    <t>čerpací práce</t>
  </si>
  <si>
    <t>96R0001</t>
  </si>
  <si>
    <t>montáž a demontáž zařízení</t>
  </si>
  <si>
    <t>308</t>
  </si>
  <si>
    <t>169</t>
  </si>
  <si>
    <t>96R0002</t>
  </si>
  <si>
    <t>přeprava technologie tam a zpět</t>
  </si>
  <si>
    <t>310</t>
  </si>
  <si>
    <t>96R0003</t>
  </si>
  <si>
    <t>čerpání osádka</t>
  </si>
  <si>
    <t>312</t>
  </si>
  <si>
    <t>171</t>
  </si>
  <si>
    <t>96R0004</t>
  </si>
  <si>
    <t>pronájem čerpadla</t>
  </si>
  <si>
    <t>314</t>
  </si>
  <si>
    <t>96R0005</t>
  </si>
  <si>
    <t>pronájem odpadního vedení</t>
  </si>
  <si>
    <t>316</t>
  </si>
  <si>
    <t>173</t>
  </si>
  <si>
    <t>96R0006</t>
  </si>
  <si>
    <t>technické zázemí</t>
  </si>
  <si>
    <t>318</t>
  </si>
  <si>
    <t>96R0007</t>
  </si>
  <si>
    <t>přeprava technik</t>
  </si>
  <si>
    <t>320</t>
  </si>
  <si>
    <t>175</t>
  </si>
  <si>
    <t>96R0008</t>
  </si>
  <si>
    <t>práce technik</t>
  </si>
  <si>
    <t>322</t>
  </si>
  <si>
    <t>96R0009</t>
  </si>
  <si>
    <t>řízení prací geologem</t>
  </si>
  <si>
    <t>324</t>
  </si>
  <si>
    <t>177</t>
  </si>
  <si>
    <t>96R0010</t>
  </si>
  <si>
    <t>přeprava geolog</t>
  </si>
  <si>
    <t>326</t>
  </si>
  <si>
    <t>97a</t>
  </si>
  <si>
    <t>náklady na elektrickou energii</t>
  </si>
  <si>
    <t>97R0001</t>
  </si>
  <si>
    <t>elektrická energie</t>
  </si>
  <si>
    <t>328</t>
  </si>
  <si>
    <t>401 - SO 401 Veřejné osvětlení</t>
  </si>
  <si>
    <t>1. - Materiál</t>
  </si>
  <si>
    <t>2. - Montážní práce</t>
  </si>
  <si>
    <t>3. - Zemní práce</t>
  </si>
  <si>
    <t>5 - Ostatní</t>
  </si>
  <si>
    <t>1.</t>
  </si>
  <si>
    <t>Materiál</t>
  </si>
  <si>
    <t>1.1</t>
  </si>
  <si>
    <t>Typ A1-LED svítidlo, 21W, 2700K</t>
  </si>
  <si>
    <t>ks</t>
  </si>
  <si>
    <t>1.2</t>
  </si>
  <si>
    <t>Typ A2-LED svítidlo, 39W, 2700K</t>
  </si>
  <si>
    <t>1.4</t>
  </si>
  <si>
    <t>Typ A4-LED svítidlo, 111W, 2700K - přechodové</t>
  </si>
  <si>
    <t>1.5</t>
  </si>
  <si>
    <t>výložník 1m</t>
  </si>
  <si>
    <t>1.6</t>
  </si>
  <si>
    <t>výložník 2,5m přechodový</t>
  </si>
  <si>
    <t>1.7</t>
  </si>
  <si>
    <t>Stožár 6m</t>
  </si>
  <si>
    <t>1.8</t>
  </si>
  <si>
    <t>Svodový kabel CYKY-J 3x1,5mm</t>
  </si>
  <si>
    <t>1.9</t>
  </si>
  <si>
    <t>Stožárová svorkovnice vč. pojistky pro jedno svítidlo</t>
  </si>
  <si>
    <t>1.10</t>
  </si>
  <si>
    <t>Kabel CYKY-J 4x10mm²</t>
  </si>
  <si>
    <t>1.11</t>
  </si>
  <si>
    <t>Zemnící drát  FeZn 10</t>
  </si>
  <si>
    <t>1.12</t>
  </si>
  <si>
    <t>Chránička kabelu (např. kopoflex 63)</t>
  </si>
  <si>
    <t>1.12.1</t>
  </si>
  <si>
    <t>Chránička kabelu (např. kopoflex 110)</t>
  </si>
  <si>
    <t>1.14</t>
  </si>
  <si>
    <t>smršťovací trubice KZ4X/6-16(4x16)</t>
  </si>
  <si>
    <t>1.15</t>
  </si>
  <si>
    <t>smršťovací bužírka ZŽ bez lepidla</t>
  </si>
  <si>
    <t>1.16</t>
  </si>
  <si>
    <t>Výstražná páska do výkopu</t>
  </si>
  <si>
    <t>1.17</t>
  </si>
  <si>
    <t>Uzemňovací svorka na stožár VO</t>
  </si>
  <si>
    <t>1.18</t>
  </si>
  <si>
    <t>Uzemňovací svorka pro propojení uzemňovacího drátu v zemi</t>
  </si>
  <si>
    <t>1.19</t>
  </si>
  <si>
    <t>Označovací štítek stožáru VO</t>
  </si>
  <si>
    <t>1.20</t>
  </si>
  <si>
    <t>Označovací štítek kabelu</t>
  </si>
  <si>
    <t>1.21</t>
  </si>
  <si>
    <t>Ochranný asfaltový lak Renolak ALN pro nátěr spodní části samostatného stožáru VO (á 1kg/ks)</t>
  </si>
  <si>
    <t>2.</t>
  </si>
  <si>
    <t>Montážní práce</t>
  </si>
  <si>
    <t>2.1</t>
  </si>
  <si>
    <t>Montáž stožáru</t>
  </si>
  <si>
    <t>2.2</t>
  </si>
  <si>
    <t>Montáž výložníku</t>
  </si>
  <si>
    <t>2.3</t>
  </si>
  <si>
    <t>Montáž nového svítidla</t>
  </si>
  <si>
    <t>2.4</t>
  </si>
  <si>
    <t>Montáž svodového kabelu</t>
  </si>
  <si>
    <t>2.5</t>
  </si>
  <si>
    <t>Montáž svorkovnice</t>
  </si>
  <si>
    <t>2.6</t>
  </si>
  <si>
    <t>Betonový základ stožáru  typu: 6m, rozměrů 600x600x1000 mm, včetně průchodek pro kabely, beton typ C16/20,</t>
  </si>
  <si>
    <t>m³</t>
  </si>
  <si>
    <t>2.7</t>
  </si>
  <si>
    <t>Plech nebo keramická deska (dlaždice) pod stožár VO</t>
  </si>
  <si>
    <t>2.8</t>
  </si>
  <si>
    <t>Pouzdro pro stožár 6m</t>
  </si>
  <si>
    <t>2.9</t>
  </si>
  <si>
    <t>Pokládka kabel CYKY-J 4x10mm²</t>
  </si>
  <si>
    <t>2.10</t>
  </si>
  <si>
    <t>Pokládka zemnící drát FeZn 10, uložený ve výkopu</t>
  </si>
  <si>
    <t>2.11</t>
  </si>
  <si>
    <t>2.12</t>
  </si>
  <si>
    <t>2.13</t>
  </si>
  <si>
    <t>2.14</t>
  </si>
  <si>
    <t>2.15</t>
  </si>
  <si>
    <t>3.</t>
  </si>
  <si>
    <t>3.1</t>
  </si>
  <si>
    <t>Kabelová rýha 35x60 cm (šxh), stavební výkop, zemina tř.4, zához, zhutnění - ručně</t>
  </si>
  <si>
    <t>3.1.1</t>
  </si>
  <si>
    <t>Kabelová rýha 60x110 cm (šxh), stavební výkop, zemina tř.4, zához, zhutnění - ručně</t>
  </si>
  <si>
    <t>3.3</t>
  </si>
  <si>
    <t>Ruční výkop pro základ stožáru, zemina tř. 4 (600x600x1000mm)</t>
  </si>
  <si>
    <t>3.4</t>
  </si>
  <si>
    <t>Odvoz a nakládání výkopové zeminy, včetně uložení na skládku do 20km</t>
  </si>
  <si>
    <t>5.1</t>
  </si>
  <si>
    <t>Pronájem montážní plošiny (hod.)</t>
  </si>
  <si>
    <t>5.2</t>
  </si>
  <si>
    <t>Frekvenční měření stávajících sítí VO</t>
  </si>
  <si>
    <t>5.3</t>
  </si>
  <si>
    <t>Revizní zpráva VO</t>
  </si>
  <si>
    <t>5.9</t>
  </si>
  <si>
    <t>Kontrolní měření osvětlení</t>
  </si>
  <si>
    <t>5.10</t>
  </si>
  <si>
    <t>Drobný materiál základů stožárů VO, drobné zemní práce.</t>
  </si>
  <si>
    <t>402 - SO 402 Rozvody NN</t>
  </si>
  <si>
    <t>D1 - Montážní materiál a práce</t>
  </si>
  <si>
    <t>D1</t>
  </si>
  <si>
    <t>Montážní materiál a práce</t>
  </si>
  <si>
    <t>Pol1</t>
  </si>
  <si>
    <t>Pojistková vložka nožová, 40A</t>
  </si>
  <si>
    <t>Pol2</t>
  </si>
  <si>
    <t>Přípojkový pilíř osazený elektroměrovou  rozvodnicí a pojistkovou skříní SS100, jistič v RE 25/3/B, přímé jednotarifní měření</t>
  </si>
  <si>
    <t>Pol3</t>
  </si>
  <si>
    <t>Ukončení kabelu do 4x35</t>
  </si>
  <si>
    <t>Pol4</t>
  </si>
  <si>
    <t>Kabel AYKY-J 4x35, volně uložený</t>
  </si>
  <si>
    <t>Pol5</t>
  </si>
  <si>
    <t>Výkop 50x 120 vč. Záhozu, tř.3</t>
  </si>
  <si>
    <t>Pol6</t>
  </si>
  <si>
    <t>Uzemňovací vodič FeZn 30x4 volně vč. Svorek</t>
  </si>
  <si>
    <t>Pol7</t>
  </si>
  <si>
    <t>Měření zemního odporu</t>
  </si>
  <si>
    <t>Pol8</t>
  </si>
  <si>
    <t>Odvoz zeminy</t>
  </si>
  <si>
    <t>Pol9</t>
  </si>
  <si>
    <t>Trubka ohebná pr. 110, vč. Příslušenství ve výkopu</t>
  </si>
  <si>
    <t>Pol10</t>
  </si>
  <si>
    <t>Kabelové lože 2x 10 cm písku, cihla napříč</t>
  </si>
  <si>
    <t>Pol11</t>
  </si>
  <si>
    <t>PD skutečného provedení</t>
  </si>
  <si>
    <t>Pol12</t>
  </si>
  <si>
    <t>Stavební instalace rozváděčů</t>
  </si>
  <si>
    <t>Pol13</t>
  </si>
  <si>
    <t>Montážní materiál a práce ostatní</t>
  </si>
  <si>
    <t>Pol14</t>
  </si>
  <si>
    <t>Úprava povrchu</t>
  </si>
  <si>
    <t>Pol15</t>
  </si>
  <si>
    <t>Výchozí revize</t>
  </si>
  <si>
    <t>Pol16</t>
  </si>
  <si>
    <t>Výkop pro základ pilíře</t>
  </si>
  <si>
    <t>Pol17</t>
  </si>
  <si>
    <t>Betonový základ 1,0 m3</t>
  </si>
  <si>
    <t>Pol18</t>
  </si>
  <si>
    <t>Vytýčení trasy</t>
  </si>
  <si>
    <t>501 - PS 001 ČSOV Strojně technologická část</t>
  </si>
  <si>
    <t>M - M</t>
  </si>
  <si>
    <t xml:space="preserve">    381x - Strojní technologie</t>
  </si>
  <si>
    <t>381x</t>
  </si>
  <si>
    <t>Strojní technologie</t>
  </si>
  <si>
    <t>380R101</t>
  </si>
  <si>
    <t>Záplavné čerpadlo se šroubovým odstředivým kolem (Q=4,3 l/s, H= 12,3 m) vč. elektromotoru 400 V, 50 Hz</t>
  </si>
  <si>
    <t>"vč. patkového kolena -2ks, vodící tyč - 2ks, řetěz d 6 mm - 6 m - 2 kusy, nerezový šekl - 2 kusy"  2</t>
  </si>
  <si>
    <t>381R102</t>
  </si>
  <si>
    <t>vyhodnocovací relé vlhkosti</t>
  </si>
  <si>
    <t>381R103</t>
  </si>
  <si>
    <t>nerezové ponorné tlakové sondy</t>
  </si>
  <si>
    <t>381R104</t>
  </si>
  <si>
    <t>drobný spojovací materiál, šrouby, matice</t>
  </si>
  <si>
    <t>381R105</t>
  </si>
  <si>
    <t>armatury, potrubí</t>
  </si>
  <si>
    <t>381R151</t>
  </si>
  <si>
    <t>Samonosná válcová dvouplášťová nádrž stojatá pro venkovní použití</t>
  </si>
  <si>
    <t>381R152</t>
  </si>
  <si>
    <t>Dávkovací čerpadlo</t>
  </si>
  <si>
    <t>381R153</t>
  </si>
  <si>
    <t>Dávkovací skříň</t>
  </si>
  <si>
    <t>381R154</t>
  </si>
  <si>
    <t>Zvedací zařízení</t>
  </si>
  <si>
    <t>381R191</t>
  </si>
  <si>
    <t>502 - PS 002 ČSOV Elektrotechnologická část</t>
  </si>
  <si>
    <t>D1 - Dodávka skříní a přístrojů</t>
  </si>
  <si>
    <t>D2 - Dodávka kabelů a vodičů</t>
  </si>
  <si>
    <t>D3 - Montážní práce a materiál</t>
  </si>
  <si>
    <t>Dodávka skříní a přístrojů</t>
  </si>
  <si>
    <t>Pol20</t>
  </si>
  <si>
    <t>Dodávka rozváděče RM, plastová rozváděčová skříň, zapuštěná, 1000x800x300 mm, IP66, dvířka zámek, klika, 400V, 50Hz, 10kA, In32A</t>
  </si>
  <si>
    <t>Pol21</t>
  </si>
  <si>
    <t>3 + N pol. Přepínač sítí 40A/400V</t>
  </si>
  <si>
    <t>Pol22</t>
  </si>
  <si>
    <t>1.pol. Jistič 6A/B</t>
  </si>
  <si>
    <t>Pol23</t>
  </si>
  <si>
    <t>Přepěťová ochrana 4.pol., 275V, typ B+C, signalizace</t>
  </si>
  <si>
    <t>Pol24</t>
  </si>
  <si>
    <t>Signální svítidlo LED, 230VAC ( 3x bílá, 2x žlutá)</t>
  </si>
  <si>
    <t>Pol25</t>
  </si>
  <si>
    <t>Vestavná zásuvka 230V/16A</t>
  </si>
  <si>
    <t>Pol26</t>
  </si>
  <si>
    <t>Pomocné relé 4P-5A, cívka 12VDC</t>
  </si>
  <si>
    <t>Pol27</t>
  </si>
  <si>
    <t>Regulátor teploty</t>
  </si>
  <si>
    <t>Pol28</t>
  </si>
  <si>
    <t>Topné těleso</t>
  </si>
  <si>
    <t>Pol29</t>
  </si>
  <si>
    <t>Třípólový motorový stykač 16A, 400V, cívka 24V, 50 Hz</t>
  </si>
  <si>
    <t>Pol30</t>
  </si>
  <si>
    <t>Motorový spínač do 6,3 A, 400V</t>
  </si>
  <si>
    <t>Pol31</t>
  </si>
  <si>
    <t>4pol. Proudový chránič, 25A/30 mA s jističem</t>
  </si>
  <si>
    <t>Pol32</t>
  </si>
  <si>
    <t>Pomocné relé 4P-5A, cívka 230V, 50Hz</t>
  </si>
  <si>
    <t>Pol33</t>
  </si>
  <si>
    <t>Ovládací přepínač - R-0-A, 3/3</t>
  </si>
  <si>
    <t>Pol34</t>
  </si>
  <si>
    <t>Pomocný kontakt pro stykač 2/2</t>
  </si>
  <si>
    <t>Pol35</t>
  </si>
  <si>
    <t>Pomocný kontakt pro motorový spínač 2/2</t>
  </si>
  <si>
    <t>Pol36</t>
  </si>
  <si>
    <t>Svorka do 4 mm2</t>
  </si>
  <si>
    <t>Pol37</t>
  </si>
  <si>
    <t>Proudový chránič s jističem 2P,16A/B, 30mA</t>
  </si>
  <si>
    <t>Pol38</t>
  </si>
  <si>
    <t>Drobný montážní materiál</t>
  </si>
  <si>
    <t>Pol39</t>
  </si>
  <si>
    <t>Dveřní kontakt v RM, 2A, 24V</t>
  </si>
  <si>
    <t>Pol40</t>
  </si>
  <si>
    <t>Koncový spínač na poklop, vnější vinutá pružina</t>
  </si>
  <si>
    <t>Pol41</t>
  </si>
  <si>
    <t>Relé pro kontrolu napájení a sled fází, 2P, 400V</t>
  </si>
  <si>
    <t>Pol42</t>
  </si>
  <si>
    <t>Pojistkový odpínač. 6A/400V, vč. Pojistek</t>
  </si>
  <si>
    <t>Pol43</t>
  </si>
  <si>
    <t>3.pol. Jistič 32A/C</t>
  </si>
  <si>
    <t>Pol44</t>
  </si>
  <si>
    <t>Pomocné relé 4P-5A, cívka 24V, 50Hz</t>
  </si>
  <si>
    <t>Pol45</t>
  </si>
  <si>
    <t>1.pol. Jistič 10A/B</t>
  </si>
  <si>
    <t>Pol46</t>
  </si>
  <si>
    <t>Transformátor 230/24, 63 VA, bezpečnostní</t>
  </si>
  <si>
    <t>Pol47</t>
  </si>
  <si>
    <t>Dvoupólový jistič 6A/B</t>
  </si>
  <si>
    <t>Pol48</t>
  </si>
  <si>
    <t>Napájecí zdroj 230/24VDC pro ŘS, ochrana akumulátorů při provozním nabíjení</t>
  </si>
  <si>
    <t>Pol49</t>
  </si>
  <si>
    <t>Telemetrická stanice a komunikační modul,  digitální a analogové vstupy, digitální výstupy, programovatelný, osazení - 1x TA4, 1x DV2, 12VDC</t>
  </si>
  <si>
    <t>Pol50</t>
  </si>
  <si>
    <t>Záložní akumulátor 12V, 22Ah, bezúdržbový</t>
  </si>
  <si>
    <t>Pol51</t>
  </si>
  <si>
    <t>Přenosová anténa</t>
  </si>
  <si>
    <t>Pol52</t>
  </si>
  <si>
    <t>Bleskojistka pro anténní svod</t>
  </si>
  <si>
    <t>Pol53</t>
  </si>
  <si>
    <t>Součtové hodiny provozního stavu, 24VAC</t>
  </si>
  <si>
    <t>Pol54</t>
  </si>
  <si>
    <t>Přepěťová ochrana typu D, dvoupólová, 230VAC</t>
  </si>
  <si>
    <t>Pol55</t>
  </si>
  <si>
    <t>1.pol. Jistič 16A/B</t>
  </si>
  <si>
    <t>Pol56</t>
  </si>
  <si>
    <t>Ovládací přepínač - 0-ZAP, 2/2</t>
  </si>
  <si>
    <t>Pol57</t>
  </si>
  <si>
    <t>Relé pro kontrolu těsnosti úcpávky (dod. Čerpadla)</t>
  </si>
  <si>
    <t>Pol58</t>
  </si>
  <si>
    <t>Přepěťová ochrana analogové linky, 30VDC</t>
  </si>
  <si>
    <t>Pol59</t>
  </si>
  <si>
    <t>Vestavná zásuvka 24V/10A</t>
  </si>
  <si>
    <t>Pol60</t>
  </si>
  <si>
    <t>Vestavná přívodka 400V/32A/5</t>
  </si>
  <si>
    <t>Pol61</t>
  </si>
  <si>
    <t>Rozjišťovací destička 5x vyp+ 5x poj. 230V/6A</t>
  </si>
  <si>
    <t>D2</t>
  </si>
  <si>
    <t>Dodávka kabelů a vodičů</t>
  </si>
  <si>
    <t>Pol62</t>
  </si>
  <si>
    <t>Kabel CYKY-J 3x1,5 mm2</t>
  </si>
  <si>
    <t>Pol63</t>
  </si>
  <si>
    <t>Kabel CYKY-J 3x2,5 mm2</t>
  </si>
  <si>
    <t>Pol64</t>
  </si>
  <si>
    <t>Kabel JYTY 7x1</t>
  </si>
  <si>
    <t>Pol65</t>
  </si>
  <si>
    <t>Vodič CYA 6 mm2 – zelenožlutý</t>
  </si>
  <si>
    <t>Pol66</t>
  </si>
  <si>
    <t>Vodič CYA 50</t>
  </si>
  <si>
    <t>Pol67</t>
  </si>
  <si>
    <t>Zemnící pásek FeZn 30x4 volně vč. svorek</t>
  </si>
  <si>
    <t>Pol68</t>
  </si>
  <si>
    <t>Kabel CYKY-J 4x10</t>
  </si>
  <si>
    <t>Pol69</t>
  </si>
  <si>
    <t>Kabel CYKY-J 7x1,5</t>
  </si>
  <si>
    <t>Pol70</t>
  </si>
  <si>
    <t>Vodič CYA 25</t>
  </si>
  <si>
    <t>Pol71</t>
  </si>
  <si>
    <t>Kabel TCEKFE 3P1.0</t>
  </si>
  <si>
    <t>D3</t>
  </si>
  <si>
    <t>Montážní práce a materiál</t>
  </si>
  <si>
    <t>Pol72</t>
  </si>
  <si>
    <t>Krabicová rozvodka na povrch do 6 mm2</t>
  </si>
  <si>
    <t>Pol73</t>
  </si>
  <si>
    <t>Chránička DN 50 vč. Montáže</t>
  </si>
  <si>
    <t>Pol74</t>
  </si>
  <si>
    <t>Montáž kabelové trasy</t>
  </si>
  <si>
    <t>Pol75</t>
  </si>
  <si>
    <t>Pol76</t>
  </si>
  <si>
    <t>Revize vč. Výchozí zprávy</t>
  </si>
  <si>
    <t>Pol77</t>
  </si>
  <si>
    <t>Ocelová nosná konstrukce metalizovaná</t>
  </si>
  <si>
    <t>Pol78</t>
  </si>
  <si>
    <t>Montáž šňůry do 12x4</t>
  </si>
  <si>
    <t>Pol79</t>
  </si>
  <si>
    <t>Chránička ohebná pr. 75</t>
  </si>
  <si>
    <t>Pol80</t>
  </si>
  <si>
    <t>Montáž konstrukce do 10 kg</t>
  </si>
  <si>
    <t>Pol81</t>
  </si>
  <si>
    <t>Zához výkopu 50x 80,  tř.3</t>
  </si>
  <si>
    <t>Pol82</t>
  </si>
  <si>
    <t>Montáž ovládacího prvku M+R</t>
  </si>
  <si>
    <t>Pol83</t>
  </si>
  <si>
    <t>Plechový zákryt před rozváděč RM, 2m2, na visací zámek</t>
  </si>
  <si>
    <t>Pol84</t>
  </si>
  <si>
    <t>Výkop 50x 80 cm, tř.3, vč. kabelového lože</t>
  </si>
  <si>
    <t>Pol85</t>
  </si>
  <si>
    <t>Ponorná tlaková sonda, 4-20 mA, vč uchycení</t>
  </si>
  <si>
    <t>Pol86</t>
  </si>
  <si>
    <t>Ochranné pospojování Cu 4 - 16 mm2</t>
  </si>
  <si>
    <t>Pol87</t>
  </si>
  <si>
    <t>Hromosvodná svorka do 2 šroubů</t>
  </si>
  <si>
    <t>Pol88</t>
  </si>
  <si>
    <t>Přípojení motoru do 25 kW</t>
  </si>
  <si>
    <t>Pol89</t>
  </si>
  <si>
    <t>Plovákový spínač do splaškové vody, 1P, těžký</t>
  </si>
  <si>
    <t>Pol90</t>
  </si>
  <si>
    <t>Instalační trubka DN25 mm</t>
  </si>
  <si>
    <t>Pol91</t>
  </si>
  <si>
    <t>Ukončení kabelu do 7x4</t>
  </si>
  <si>
    <t>Pol92</t>
  </si>
  <si>
    <t>Výkop a základ pilíře</t>
  </si>
  <si>
    <t>Pol93</t>
  </si>
  <si>
    <t>Materiál pro výstavbu pilíře (pro RM)</t>
  </si>
  <si>
    <t>Pol94</t>
  </si>
  <si>
    <t>Zdění pilíře vč. Přípomocí</t>
  </si>
  <si>
    <t>Pol95</t>
  </si>
  <si>
    <t>Přípojnice hlavního pospojení</t>
  </si>
  <si>
    <t>901 - VON</t>
  </si>
  <si>
    <t>VRN - Vedlejší rozpočtové náklady</t>
  </si>
  <si>
    <t>VRN</t>
  </si>
  <si>
    <t>Vedlejší rozpočtové náklady</t>
  </si>
  <si>
    <t>00001</t>
  </si>
  <si>
    <t>Zařízení staveniště</t>
  </si>
  <si>
    <t>00002</t>
  </si>
  <si>
    <t>Dokumentace skutečného provedení stavby vč. zaměření</t>
  </si>
  <si>
    <t>00015</t>
  </si>
  <si>
    <t>Geodetické práce</t>
  </si>
  <si>
    <t>00031</t>
  </si>
  <si>
    <t>Dodavatelská dílenská dokumentace</t>
  </si>
  <si>
    <t>00101</t>
  </si>
  <si>
    <t>Projektové práce</t>
  </si>
  <si>
    <t>00104</t>
  </si>
  <si>
    <t>Inženýrská činnost</t>
  </si>
  <si>
    <t>00201</t>
  </si>
  <si>
    <t>DIO</t>
  </si>
  <si>
    <t>10501</t>
  </si>
  <si>
    <t>Provozní řád vodovodu a kanalizace</t>
  </si>
  <si>
    <t xml:space="preserve">SKUTEČNOST </t>
  </si>
  <si>
    <t>Předchozí období</t>
  </si>
  <si>
    <t xml:space="preserve">Sledované období </t>
  </si>
  <si>
    <t xml:space="preserve">Zbývá </t>
  </si>
  <si>
    <t>Cena celkem (CZK) bez DPH</t>
  </si>
  <si>
    <t>Skutečnost</t>
  </si>
  <si>
    <t>Sledované období</t>
  </si>
  <si>
    <t>Zbývá</t>
  </si>
  <si>
    <t>Cena celkem (CZK)</t>
  </si>
  <si>
    <t>Celkem</t>
  </si>
  <si>
    <t xml:space="preserve">Celkem </t>
  </si>
  <si>
    <t>3 x TP 80/200</t>
  </si>
  <si>
    <t>3x R 200/250</t>
  </si>
  <si>
    <t xml:space="preserve">přechod přírubový,práškový epoxid tl 250µm FFR-kus litinový DN 250/200 </t>
  </si>
  <si>
    <t xml:space="preserve">tvarovka přírubová litinová vodovodní FF-kus PN10/16 DN 80 dl </t>
  </si>
  <si>
    <t xml:space="preserve">kus </t>
  </si>
  <si>
    <t>VCP</t>
  </si>
  <si>
    <t>MNP</t>
  </si>
  <si>
    <t>vcp</t>
  </si>
  <si>
    <t>mnp</t>
  </si>
  <si>
    <t>183</t>
  </si>
  <si>
    <t>977151123</t>
  </si>
  <si>
    <t>Jádrové vrty diamantovými korunkami do stavebních materiálů D přes 130 do 150 mm</t>
  </si>
  <si>
    <t>1*0,30</t>
  </si>
  <si>
    <t>977151131</t>
  </si>
  <si>
    <t>Jádrové vrty diamantovými korunkami do stavebních materiálů D přes 350 do 400 mm</t>
  </si>
  <si>
    <t>6*0,30</t>
  </si>
  <si>
    <t>999</t>
  </si>
  <si>
    <t>Čerpací jímky, monolit</t>
  </si>
  <si>
    <t>181</t>
  </si>
  <si>
    <t>380R1mon</t>
  </si>
  <si>
    <t xml:space="preserve">monolitické jímky J1, J2, J3, </t>
  </si>
  <si>
    <t>"MONOLITICKÉ JÍMKY , (po kominky),  J 1, 2, 3" 1</t>
  </si>
  <si>
    <t>R</t>
  </si>
  <si>
    <t>konzole ATYP FeZn na sloup VO</t>
  </si>
  <si>
    <t xml:space="preserve">konzole ATYP FeZn na sloup VO dvojitá </t>
  </si>
  <si>
    <t xml:space="preserve">konzole ATYP FeZn do terénu </t>
  </si>
  <si>
    <t xml:space="preserve">Montáž konzole dopravních značek délky do 2 m </t>
  </si>
  <si>
    <t xml:space="preserve">REKAPITULACE OBJEKTŮ STAVBY A SOUPISŮ PRACÍ-ZL3 doměrkový ZL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</si>
</sst>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%"/>
    <numFmt numFmtId="165" formatCode="dd\.mm\.yyyy"/>
    <numFmt numFmtId="166" formatCode="#,##0.000"/>
    <numFmt numFmtId="167" formatCode="_-* #,##0.000_-;\-* #,##0.000_-;_-* &quot;-&quot;??_-;_-@_-"/>
    <numFmt numFmtId="168" formatCode="_-* #,##0.000\ _K_č_-;\-* #,##0.000\ _K_č_-;_-* &quot;-&quot;???\ _K_č_-;_-@_-"/>
    <numFmt numFmtId="169" formatCode="_-* #,##0.00\ _K_č_-;\-* #,##0.00\ _K_č_-;_-* &quot;-&quot;??\ _K_č_-;_-@_-"/>
    <numFmt numFmtId="170" formatCode="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b/>
      <sz val="12"/>
      <color rgb="FF80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Arial CE"/>
      <family val="2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9"/>
      <color theme="1"/>
      <name val="Arial CE"/>
      <family val="2"/>
      <charset val="238"/>
    </font>
    <font>
      <b/>
      <sz val="9"/>
      <color theme="1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8"/>
      <color rgb="FFFF0000"/>
      <name val="Arial CE"/>
      <family val="2"/>
    </font>
    <font>
      <b/>
      <sz val="14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theme="1"/>
      <name val="Arial CE"/>
      <family val="2"/>
    </font>
    <font>
      <sz val="8"/>
      <color theme="1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3" fillId="0" borderId="0" applyNumberFormat="0" applyFill="0" applyBorder="0" applyAlignment="0" applyProtection="0"/>
    <xf numFmtId="43" fontId="34" fillId="0" borderId="0" applyFont="0" applyFill="0" applyBorder="0" applyAlignment="0" applyProtection="0"/>
  </cellStyleXfs>
  <cellXfs count="3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1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6" fillId="0" borderId="15" xfId="0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5" xfId="0" applyFont="1" applyBorder="1" applyAlignment="1">
      <alignment horizontal="left" vertical="center"/>
    </xf>
    <xf numFmtId="0" fontId="7" fillId="0" borderId="15" xfId="0" applyFont="1" applyBorder="1" applyAlignment="1">
      <alignment vertical="center"/>
    </xf>
    <xf numFmtId="4" fontId="7" fillId="0" borderId="15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 wrapText="1"/>
    </xf>
    <xf numFmtId="0" fontId="22" fillId="5" borderId="13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4" fontId="23" fillId="0" borderId="0" xfId="0" applyNumberFormat="1" applyFont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16" xfId="0" applyFont="1" applyBorder="1" applyAlignment="1" applyProtection="1">
      <alignment horizontal="center" vertical="center"/>
      <protection locked="0"/>
    </xf>
    <xf numFmtId="49" fontId="22" fillId="0" borderId="16" xfId="0" applyNumberFormat="1" applyFont="1" applyBorder="1" applyAlignment="1" applyProtection="1">
      <alignment horizontal="left" vertical="center" wrapText="1"/>
      <protection locked="0"/>
    </xf>
    <xf numFmtId="0" fontId="22" fillId="0" borderId="16" xfId="0" applyFont="1" applyBorder="1" applyAlignment="1" applyProtection="1">
      <alignment horizontal="left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166" fontId="22" fillId="0" borderId="16" xfId="0" applyNumberFormat="1" applyFont="1" applyBorder="1" applyAlignment="1" applyProtection="1">
      <alignment vertical="center"/>
      <protection locked="0"/>
    </xf>
    <xf numFmtId="4" fontId="22" fillId="3" borderId="16" xfId="0" applyNumberFormat="1" applyFont="1" applyFill="1" applyBorder="1" applyAlignment="1" applyProtection="1">
      <alignment vertical="center"/>
      <protection locked="0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6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6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31" fillId="0" borderId="16" xfId="0" applyFont="1" applyBorder="1" applyAlignment="1" applyProtection="1">
      <alignment horizontal="center" vertical="center"/>
      <protection locked="0"/>
    </xf>
    <xf numFmtId="49" fontId="31" fillId="0" borderId="16" xfId="0" applyNumberFormat="1" applyFont="1" applyBorder="1" applyAlignment="1" applyProtection="1">
      <alignment horizontal="left" vertical="center" wrapText="1"/>
      <protection locked="0"/>
    </xf>
    <xf numFmtId="0" fontId="31" fillId="0" borderId="16" xfId="0" applyFont="1" applyBorder="1" applyAlignment="1" applyProtection="1">
      <alignment horizontal="left" vertical="center" wrapText="1"/>
      <protection locked="0"/>
    </xf>
    <xf numFmtId="0" fontId="31" fillId="0" borderId="16" xfId="0" applyFont="1" applyBorder="1" applyAlignment="1" applyProtection="1">
      <alignment horizontal="center" vertical="center" wrapText="1"/>
      <protection locked="0"/>
    </xf>
    <xf numFmtId="166" fontId="31" fillId="0" borderId="16" xfId="0" applyNumberFormat="1" applyFont="1" applyBorder="1" applyAlignment="1" applyProtection="1">
      <alignment vertical="center"/>
      <protection locked="0"/>
    </xf>
    <xf numFmtId="4" fontId="31" fillId="3" borderId="16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6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4" fontId="36" fillId="0" borderId="20" xfId="0" applyNumberFormat="1" applyFont="1" applyBorder="1" applyAlignment="1">
      <alignment horizontal="center" vertical="center"/>
    </xf>
    <xf numFmtId="4" fontId="36" fillId="0" borderId="21" xfId="0" applyNumberFormat="1" applyFont="1" applyBorder="1" applyAlignment="1">
      <alignment horizontal="center" vertical="center"/>
    </xf>
    <xf numFmtId="4" fontId="36" fillId="0" borderId="22" xfId="0" applyNumberFormat="1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5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7" fontId="38" fillId="0" borderId="33" xfId="2" applyNumberFormat="1" applyFont="1" applyBorder="1" applyAlignment="1">
      <alignment horizontal="center"/>
    </xf>
    <xf numFmtId="43" fontId="38" fillId="0" borderId="34" xfId="2" applyFont="1" applyBorder="1" applyAlignment="1">
      <alignment horizontal="center"/>
    </xf>
    <xf numFmtId="167" fontId="39" fillId="0" borderId="35" xfId="2" applyNumberFormat="1" applyFont="1" applyBorder="1" applyAlignment="1">
      <alignment horizontal="center"/>
    </xf>
    <xf numFmtId="43" fontId="39" fillId="0" borderId="36" xfId="2" applyFont="1" applyBorder="1" applyAlignment="1">
      <alignment horizontal="center"/>
    </xf>
    <xf numFmtId="0" fontId="38" fillId="0" borderId="37" xfId="0" applyFont="1" applyBorder="1" applyAlignment="1">
      <alignment horizontal="center"/>
    </xf>
    <xf numFmtId="0" fontId="38" fillId="0" borderId="36" xfId="0" applyFont="1" applyBorder="1" applyAlignment="1">
      <alignment horizontal="center"/>
    </xf>
    <xf numFmtId="4" fontId="22" fillId="0" borderId="12" xfId="0" applyNumberFormat="1" applyFont="1" applyBorder="1" applyAlignment="1" applyProtection="1">
      <alignment vertical="center"/>
      <protection locked="0"/>
    </xf>
    <xf numFmtId="4" fontId="31" fillId="0" borderId="12" xfId="0" applyNumberFormat="1" applyFont="1" applyBorder="1" applyAlignment="1" applyProtection="1">
      <alignment vertical="center"/>
      <protection locked="0"/>
    </xf>
    <xf numFmtId="0" fontId="40" fillId="0" borderId="0" xfId="0" applyFont="1"/>
    <xf numFmtId="0" fontId="40" fillId="0" borderId="21" xfId="0" applyFont="1" applyBorder="1"/>
    <xf numFmtId="4" fontId="40" fillId="0" borderId="21" xfId="0" applyNumberFormat="1" applyFont="1" applyBorder="1"/>
    <xf numFmtId="166" fontId="0" fillId="0" borderId="21" xfId="0" applyNumberFormat="1" applyBorder="1" applyAlignment="1">
      <alignment vertical="center"/>
    </xf>
    <xf numFmtId="4" fontId="0" fillId="0" borderId="21" xfId="0" applyNumberFormat="1" applyBorder="1" applyAlignment="1">
      <alignment vertical="center"/>
    </xf>
    <xf numFmtId="43" fontId="0" fillId="0" borderId="21" xfId="2" applyFont="1" applyBorder="1" applyAlignment="1">
      <alignment vertical="center"/>
    </xf>
    <xf numFmtId="43" fontId="40" fillId="0" borderId="21" xfId="2" applyFont="1" applyBorder="1"/>
    <xf numFmtId="167" fontId="40" fillId="0" borderId="21" xfId="2" applyNumberFormat="1" applyFont="1" applyBorder="1"/>
    <xf numFmtId="4" fontId="5" fillId="0" borderId="21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43" fontId="5" fillId="0" borderId="21" xfId="0" applyNumberFormat="1" applyFont="1" applyBorder="1" applyAlignment="1">
      <alignment vertical="center"/>
    </xf>
    <xf numFmtId="0" fontId="0" fillId="0" borderId="24" xfId="0" applyBorder="1" applyAlignment="1">
      <alignment vertical="center"/>
    </xf>
    <xf numFmtId="43" fontId="0" fillId="0" borderId="0" xfId="2" applyFont="1"/>
    <xf numFmtId="43" fontId="0" fillId="0" borderId="0" xfId="2" applyFont="1" applyAlignment="1">
      <alignment vertical="center"/>
    </xf>
    <xf numFmtId="43" fontId="0" fillId="0" borderId="0" xfId="2" applyFont="1" applyAlignment="1">
      <alignment vertical="center" wrapText="1"/>
    </xf>
    <xf numFmtId="43" fontId="6" fillId="0" borderId="0" xfId="2" applyFont="1" applyAlignment="1">
      <alignment vertical="center"/>
    </xf>
    <xf numFmtId="43" fontId="7" fillId="0" borderId="0" xfId="2" applyFont="1" applyAlignment="1">
      <alignment vertical="center"/>
    </xf>
    <xf numFmtId="43" fontId="0" fillId="0" borderId="0" xfId="2" applyFont="1" applyAlignment="1">
      <alignment horizontal="center" vertical="center" wrapText="1"/>
    </xf>
    <xf numFmtId="43" fontId="9" fillId="0" borderId="21" xfId="2" applyFont="1" applyBorder="1" applyAlignment="1">
      <alignment vertical="center"/>
    </xf>
    <xf numFmtId="43" fontId="10" fillId="0" borderId="21" xfId="2" applyFont="1" applyBorder="1" applyAlignment="1">
      <alignment vertical="center"/>
    </xf>
    <xf numFmtId="43" fontId="11" fillId="0" borderId="21" xfId="2" applyFont="1" applyBorder="1" applyAlignment="1">
      <alignment vertical="center"/>
    </xf>
    <xf numFmtId="43" fontId="8" fillId="0" borderId="21" xfId="2" applyFont="1" applyBorder="1"/>
    <xf numFmtId="167" fontId="0" fillId="0" borderId="0" xfId="2" applyNumberFormat="1" applyFont="1"/>
    <xf numFmtId="167" fontId="0" fillId="0" borderId="0" xfId="2" applyNumberFormat="1" applyFont="1" applyAlignment="1">
      <alignment vertical="center"/>
    </xf>
    <xf numFmtId="167" fontId="0" fillId="0" borderId="0" xfId="2" applyNumberFormat="1" applyFont="1" applyAlignment="1">
      <alignment vertical="center" wrapText="1"/>
    </xf>
    <xf numFmtId="167" fontId="6" fillId="0" borderId="0" xfId="2" applyNumberFormat="1" applyFont="1" applyAlignment="1">
      <alignment vertical="center"/>
    </xf>
    <xf numFmtId="167" fontId="7" fillId="0" borderId="0" xfId="2" applyNumberFormat="1" applyFont="1" applyAlignment="1">
      <alignment vertical="center"/>
    </xf>
    <xf numFmtId="167" fontId="0" fillId="0" borderId="0" xfId="2" applyNumberFormat="1" applyFont="1" applyAlignment="1">
      <alignment horizontal="center" vertical="center" wrapText="1"/>
    </xf>
    <xf numFmtId="167" fontId="0" fillId="0" borderId="21" xfId="2" applyNumberFormat="1" applyFont="1" applyBorder="1" applyAlignment="1">
      <alignment vertical="center"/>
    </xf>
    <xf numFmtId="167" fontId="9" fillId="0" borderId="21" xfId="2" applyNumberFormat="1" applyFont="1" applyBorder="1" applyAlignment="1">
      <alignment vertical="center"/>
    </xf>
    <xf numFmtId="167" fontId="10" fillId="0" borderId="21" xfId="2" applyNumberFormat="1" applyFont="1" applyBorder="1" applyAlignment="1">
      <alignment vertical="center"/>
    </xf>
    <xf numFmtId="167" fontId="11" fillId="0" borderId="21" xfId="2" applyNumberFormat="1" applyFont="1" applyBorder="1" applyAlignment="1">
      <alignment vertical="center"/>
    </xf>
    <xf numFmtId="167" fontId="12" fillId="0" borderId="21" xfId="2" applyNumberFormat="1" applyFont="1" applyBorder="1" applyAlignment="1">
      <alignment vertical="center"/>
    </xf>
    <xf numFmtId="167" fontId="8" fillId="0" borderId="21" xfId="2" applyNumberFormat="1" applyFont="1" applyBorder="1"/>
    <xf numFmtId="167" fontId="0" fillId="0" borderId="3" xfId="2" applyNumberFormat="1" applyFont="1" applyBorder="1"/>
    <xf numFmtId="167" fontId="0" fillId="0" borderId="3" xfId="2" applyNumberFormat="1" applyFont="1" applyBorder="1" applyAlignment="1">
      <alignment vertical="center"/>
    </xf>
    <xf numFmtId="167" fontId="0" fillId="0" borderId="3" xfId="2" applyNumberFormat="1" applyFont="1" applyBorder="1" applyAlignment="1">
      <alignment vertical="center" wrapText="1"/>
    </xf>
    <xf numFmtId="167" fontId="6" fillId="0" borderId="3" xfId="2" applyNumberFormat="1" applyFont="1" applyBorder="1" applyAlignment="1">
      <alignment vertical="center"/>
    </xf>
    <xf numFmtId="167" fontId="7" fillId="0" borderId="3" xfId="2" applyNumberFormat="1" applyFont="1" applyBorder="1" applyAlignment="1">
      <alignment vertical="center"/>
    </xf>
    <xf numFmtId="167" fontId="0" fillId="0" borderId="3" xfId="2" applyNumberFormat="1" applyFont="1" applyBorder="1" applyAlignment="1">
      <alignment horizontal="center" vertical="center" wrapText="1"/>
    </xf>
    <xf numFmtId="167" fontId="32" fillId="0" borderId="21" xfId="2" applyNumberFormat="1" applyFont="1" applyBorder="1" applyAlignment="1">
      <alignment vertical="center"/>
    </xf>
    <xf numFmtId="43" fontId="12" fillId="0" borderId="21" xfId="2" applyFont="1" applyBorder="1" applyAlignment="1">
      <alignment vertical="center"/>
    </xf>
    <xf numFmtId="168" fontId="0" fillId="0" borderId="0" xfId="0" applyNumberFormat="1" applyAlignment="1">
      <alignment vertical="center"/>
    </xf>
    <xf numFmtId="169" fontId="0" fillId="0" borderId="0" xfId="0" applyNumberFormat="1" applyAlignment="1">
      <alignment vertical="center"/>
    </xf>
    <xf numFmtId="170" fontId="0" fillId="0" borderId="0" xfId="0" applyNumberFormat="1" applyAlignment="1">
      <alignment vertical="center"/>
    </xf>
    <xf numFmtId="166" fontId="42" fillId="0" borderId="21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0" fontId="43" fillId="0" borderId="0" xfId="0" applyFont="1" applyAlignment="1">
      <alignment horizontal="left" vertical="center"/>
    </xf>
    <xf numFmtId="43" fontId="38" fillId="0" borderId="34" xfId="2" applyFont="1" applyBorder="1" applyAlignment="1">
      <alignment horizontal="center" wrapText="1"/>
    </xf>
    <xf numFmtId="43" fontId="39" fillId="0" borderId="36" xfId="2" applyFont="1" applyBorder="1" applyAlignment="1">
      <alignment horizontal="center" wrapText="1"/>
    </xf>
    <xf numFmtId="0" fontId="38" fillId="0" borderId="36" xfId="0" applyFont="1" applyBorder="1" applyAlignment="1">
      <alignment horizontal="center" wrapText="1"/>
    </xf>
    <xf numFmtId="0" fontId="8" fillId="0" borderId="21" xfId="0" applyFont="1" applyBorder="1"/>
    <xf numFmtId="0" fontId="9" fillId="0" borderId="21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2" fillId="0" borderId="21" xfId="0" applyFont="1" applyBorder="1" applyAlignment="1">
      <alignment vertical="center"/>
    </xf>
    <xf numFmtId="0" fontId="36" fillId="0" borderId="0" xfId="0" applyFont="1"/>
    <xf numFmtId="0" fontId="36" fillId="0" borderId="21" xfId="0" applyFont="1" applyBorder="1"/>
    <xf numFmtId="4" fontId="36" fillId="0" borderId="21" xfId="0" applyNumberFormat="1" applyFont="1" applyBorder="1"/>
    <xf numFmtId="4" fontId="0" fillId="0" borderId="0" xfId="0" applyNumberFormat="1"/>
    <xf numFmtId="0" fontId="44" fillId="0" borderId="16" xfId="0" applyFont="1" applyBorder="1" applyAlignment="1" applyProtection="1">
      <alignment horizontal="center" vertical="center"/>
      <protection locked="0"/>
    </xf>
    <xf numFmtId="0" fontId="44" fillId="0" borderId="16" xfId="0" applyFont="1" applyBorder="1" applyAlignment="1" applyProtection="1">
      <alignment horizontal="center" vertical="center" wrapText="1"/>
      <protection locked="0"/>
    </xf>
    <xf numFmtId="43" fontId="0" fillId="0" borderId="24" xfId="2" applyFont="1" applyBorder="1" applyAlignment="1">
      <alignment vertical="center"/>
    </xf>
    <xf numFmtId="43" fontId="36" fillId="0" borderId="21" xfId="2" applyFont="1" applyBorder="1"/>
    <xf numFmtId="43" fontId="8" fillId="0" borderId="0" xfId="2" applyFont="1"/>
    <xf numFmtId="43" fontId="9" fillId="0" borderId="0" xfId="2" applyFont="1" applyAlignment="1">
      <alignment vertical="center"/>
    </xf>
    <xf numFmtId="43" fontId="10" fillId="0" borderId="0" xfId="2" applyFont="1" applyAlignment="1">
      <alignment vertical="center"/>
    </xf>
    <xf numFmtId="43" fontId="11" fillId="0" borderId="0" xfId="2" applyFont="1" applyAlignment="1">
      <alignment vertical="center"/>
    </xf>
    <xf numFmtId="43" fontId="12" fillId="0" borderId="0" xfId="2" applyFont="1" applyAlignment="1">
      <alignment vertical="center"/>
    </xf>
    <xf numFmtId="43" fontId="40" fillId="0" borderId="0" xfId="2" applyFont="1"/>
    <xf numFmtId="43" fontId="0" fillId="6" borderId="0" xfId="2" applyFont="1" applyFill="1" applyAlignment="1">
      <alignment vertical="center"/>
    </xf>
    <xf numFmtId="166" fontId="42" fillId="7" borderId="21" xfId="0" applyNumberFormat="1" applyFont="1" applyFill="1" applyBorder="1" applyAlignment="1">
      <alignment vertical="center"/>
    </xf>
    <xf numFmtId="4" fontId="42" fillId="7" borderId="21" xfId="0" applyNumberFormat="1" applyFont="1" applyFill="1" applyBorder="1" applyAlignment="1">
      <alignment vertical="center"/>
    </xf>
    <xf numFmtId="166" fontId="46" fillId="0" borderId="21" xfId="0" applyNumberFormat="1" applyFont="1" applyBorder="1" applyAlignment="1">
      <alignment vertical="center"/>
    </xf>
    <xf numFmtId="4" fontId="46" fillId="0" borderId="21" xfId="0" applyNumberFormat="1" applyFont="1" applyBorder="1" applyAlignment="1">
      <alignment vertical="center"/>
    </xf>
    <xf numFmtId="0" fontId="0" fillId="6" borderId="0" xfId="0" applyFill="1" applyAlignment="1">
      <alignment vertical="center"/>
    </xf>
    <xf numFmtId="43" fontId="0" fillId="0" borderId="0" xfId="2" applyFont="1" applyAlignment="1">
      <alignment horizontal="center"/>
    </xf>
    <xf numFmtId="43" fontId="0" fillId="0" borderId="0" xfId="2" applyFont="1" applyAlignment="1">
      <alignment horizontal="center" vertical="center"/>
    </xf>
    <xf numFmtId="43" fontId="6" fillId="0" borderId="0" xfId="2" applyFont="1" applyAlignment="1">
      <alignment horizontal="center" vertical="center"/>
    </xf>
    <xf numFmtId="43" fontId="7" fillId="0" borderId="0" xfId="2" applyFont="1" applyAlignment="1">
      <alignment horizontal="center" vertical="center"/>
    </xf>
    <xf numFmtId="43" fontId="8" fillId="0" borderId="0" xfId="2" applyFont="1" applyAlignment="1">
      <alignment horizontal="center"/>
    </xf>
    <xf numFmtId="43" fontId="9" fillId="0" borderId="0" xfId="2" applyFont="1" applyAlignment="1">
      <alignment horizontal="center" vertical="center"/>
    </xf>
    <xf numFmtId="43" fontId="10" fillId="0" borderId="0" xfId="2" applyFont="1" applyAlignment="1">
      <alignment horizontal="center" vertical="center"/>
    </xf>
    <xf numFmtId="43" fontId="11" fillId="0" borderId="0" xfId="2" applyFont="1" applyAlignment="1">
      <alignment horizontal="center" vertical="center"/>
    </xf>
    <xf numFmtId="43" fontId="0" fillId="6" borderId="0" xfId="2" applyFont="1" applyFill="1" applyAlignment="1">
      <alignment horizontal="center" vertical="center"/>
    </xf>
    <xf numFmtId="43" fontId="40" fillId="0" borderId="0" xfId="2" applyFont="1" applyAlignment="1">
      <alignment horizontal="center"/>
    </xf>
    <xf numFmtId="169" fontId="0" fillId="0" borderId="0" xfId="0" applyNumberFormat="1"/>
    <xf numFmtId="43" fontId="42" fillId="0" borderId="0" xfId="2" applyFont="1" applyAlignment="1">
      <alignment horizontal="center" vertical="center"/>
    </xf>
    <xf numFmtId="43" fontId="42" fillId="0" borderId="0" xfId="2" applyFont="1" applyFill="1" applyAlignment="1">
      <alignment horizontal="center" vertical="center"/>
    </xf>
    <xf numFmtId="43" fontId="45" fillId="0" borderId="0" xfId="2" applyFont="1" applyAlignment="1">
      <alignment horizontal="center" vertical="center"/>
    </xf>
    <xf numFmtId="43" fontId="0" fillId="0" borderId="0" xfId="2" applyFont="1" applyFill="1" applyAlignment="1">
      <alignment vertical="center"/>
    </xf>
    <xf numFmtId="0" fontId="0" fillId="0" borderId="42" xfId="0" applyBorder="1" applyAlignment="1">
      <alignment vertical="center"/>
    </xf>
    <xf numFmtId="0" fontId="0" fillId="0" borderId="41" xfId="0" applyBorder="1" applyAlignment="1">
      <alignment vertical="center"/>
    </xf>
    <xf numFmtId="4" fontId="22" fillId="0" borderId="16" xfId="0" applyNumberFormat="1" applyFont="1" applyBorder="1" applyAlignment="1" applyProtection="1">
      <alignment vertical="center"/>
      <protection locked="0"/>
    </xf>
    <xf numFmtId="4" fontId="3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167" fontId="47" fillId="0" borderId="21" xfId="2" applyNumberFormat="1" applyFont="1" applyBorder="1" applyAlignment="1">
      <alignment vertical="center"/>
    </xf>
    <xf numFmtId="43" fontId="47" fillId="0" borderId="21" xfId="2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6" xfId="0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4" fontId="35" fillId="0" borderId="17" xfId="0" applyNumberFormat="1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1" fillId="0" borderId="26" xfId="0" applyFont="1" applyBorder="1" applyAlignment="1">
      <alignment horizontal="center" vertical="center"/>
    </xf>
    <xf numFmtId="0" fontId="41" fillId="0" borderId="27" xfId="0" applyFont="1" applyBorder="1" applyAlignment="1">
      <alignment horizontal="center" vertical="center"/>
    </xf>
    <xf numFmtId="0" fontId="38" fillId="0" borderId="28" xfId="0" applyFont="1" applyBorder="1" applyAlignment="1">
      <alignment horizontal="center"/>
    </xf>
    <xf numFmtId="0" fontId="38" fillId="0" borderId="29" xfId="0" applyFont="1" applyBorder="1" applyAlignment="1">
      <alignment horizontal="center"/>
    </xf>
    <xf numFmtId="0" fontId="39" fillId="0" borderId="30" xfId="0" applyFont="1" applyBorder="1" applyAlignment="1">
      <alignment horizontal="center"/>
    </xf>
    <xf numFmtId="0" fontId="39" fillId="0" borderId="31" xfId="0" applyFont="1" applyBorder="1" applyAlignment="1">
      <alignment horizontal="center"/>
    </xf>
    <xf numFmtId="0" fontId="38" fillId="0" borderId="32" xfId="0" applyFont="1" applyBorder="1" applyAlignment="1">
      <alignment horizontal="center"/>
    </xf>
    <xf numFmtId="0" fontId="38" fillId="0" borderId="31" xfId="0" applyFont="1" applyBorder="1" applyAlignment="1">
      <alignment horizontal="center"/>
    </xf>
    <xf numFmtId="0" fontId="41" fillId="0" borderId="29" xfId="0" applyFont="1" applyBorder="1" applyAlignment="1">
      <alignment horizontal="center" vertical="center"/>
    </xf>
    <xf numFmtId="0" fontId="41" fillId="0" borderId="40" xfId="0" applyFont="1" applyBorder="1" applyAlignment="1">
      <alignment horizontal="center" vertical="center"/>
    </xf>
    <xf numFmtId="0" fontId="41" fillId="0" borderId="39" xfId="0" applyFont="1" applyBorder="1" applyAlignment="1">
      <alignment horizontal="center" vertical="center"/>
    </xf>
    <xf numFmtId="0" fontId="38" fillId="0" borderId="39" xfId="0" applyFont="1" applyBorder="1" applyAlignment="1">
      <alignment horizontal="center"/>
    </xf>
    <xf numFmtId="0" fontId="39" fillId="0" borderId="38" xfId="0" applyFont="1" applyBorder="1" applyAlignment="1">
      <alignment horizontal="center"/>
    </xf>
    <xf numFmtId="0" fontId="39" fillId="0" borderId="39" xfId="0" applyFont="1" applyBorder="1" applyAlignment="1">
      <alignment horizontal="center"/>
    </xf>
    <xf numFmtId="0" fontId="38" fillId="0" borderId="38" xfId="0" applyFont="1" applyBorder="1" applyAlignment="1">
      <alignment horizontal="center"/>
    </xf>
  </cellXfs>
  <cellStyles count="3">
    <cellStyle name="Čárka" xfId="2" builtinId="3"/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C104"/>
  <sheetViews>
    <sheetView showGridLines="0" tabSelected="1" topLeftCell="A81" zoomScaleNormal="100" workbookViewId="0">
      <selection activeCell="A95" sqref="A95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hidden="1" customWidth="1"/>
    <col min="41" max="41" width="7.42578125" hidden="1" customWidth="1"/>
    <col min="42" max="42" width="4.140625" hidden="1" customWidth="1"/>
    <col min="43" max="43" width="15.7109375" hidden="1" customWidth="1"/>
    <col min="44" max="44" width="20.7109375" customWidth="1"/>
    <col min="45" max="45" width="24.7109375" customWidth="1"/>
    <col min="46" max="46" width="32" hidden="1" customWidth="1"/>
    <col min="47" max="47" width="31.7109375" hidden="1" customWidth="1"/>
    <col min="48" max="48" width="31.85546875" hidden="1" customWidth="1"/>
    <col min="61" max="81" width="9.28515625" hidden="1"/>
  </cols>
  <sheetData>
    <row r="1" spans="1:64" hidden="1">
      <c r="A1" s="16" t="s">
        <v>0</v>
      </c>
      <c r="BJ1" s="16" t="s">
        <v>2</v>
      </c>
      <c r="BK1" s="16" t="s">
        <v>2</v>
      </c>
      <c r="BL1" s="16" t="s">
        <v>3</v>
      </c>
    </row>
    <row r="2" spans="1:64" ht="36.9" hidden="1" customHeight="1">
      <c r="AT2" s="270" t="s">
        <v>4</v>
      </c>
      <c r="AU2" s="271"/>
      <c r="BI2" s="17" t="s">
        <v>5</v>
      </c>
      <c r="BJ2" s="17" t="s">
        <v>6</v>
      </c>
    </row>
    <row r="3" spans="1:64" ht="6.9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T3" s="20"/>
      <c r="BI3" s="17" t="s">
        <v>5</v>
      </c>
      <c r="BJ3" s="17" t="s">
        <v>7</v>
      </c>
    </row>
    <row r="4" spans="1:64" ht="24.9" hidden="1" customHeight="1">
      <c r="B4" s="20"/>
      <c r="D4" s="21" t="s">
        <v>8</v>
      </c>
      <c r="AT4" s="20"/>
      <c r="AU4" s="22" t="s">
        <v>9</v>
      </c>
      <c r="BI4" s="17" t="s">
        <v>10</v>
      </c>
    </row>
    <row r="5" spans="1:64" ht="12" hidden="1" customHeight="1">
      <c r="B5" s="20"/>
      <c r="D5" s="23" t="s">
        <v>11</v>
      </c>
      <c r="K5" s="275" t="s">
        <v>12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T5" s="20"/>
      <c r="AU5" s="272" t="s">
        <v>13</v>
      </c>
      <c r="BI5" s="17" t="s">
        <v>5</v>
      </c>
    </row>
    <row r="6" spans="1:64" ht="36.9" hidden="1" customHeight="1">
      <c r="B6" s="20"/>
      <c r="D6" s="25" t="s">
        <v>14</v>
      </c>
      <c r="K6" s="276" t="s">
        <v>15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T6" s="20"/>
      <c r="AU6" s="273"/>
      <c r="BI6" s="17" t="s">
        <v>5</v>
      </c>
    </row>
    <row r="7" spans="1:64" ht="12" hidden="1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T7" s="20"/>
      <c r="AU7" s="273"/>
      <c r="BI7" s="17" t="s">
        <v>5</v>
      </c>
    </row>
    <row r="8" spans="1:64" ht="12" hidden="1" customHeight="1">
      <c r="B8" s="20"/>
      <c r="D8" s="26" t="s">
        <v>18</v>
      </c>
      <c r="K8" s="24" t="s">
        <v>19</v>
      </c>
      <c r="AK8" s="26" t="s">
        <v>20</v>
      </c>
      <c r="AN8" s="27" t="s">
        <v>21</v>
      </c>
      <c r="AT8" s="20"/>
      <c r="AU8" s="273"/>
      <c r="BI8" s="17" t="s">
        <v>5</v>
      </c>
    </row>
    <row r="9" spans="1:64" ht="14.4" hidden="1" customHeight="1">
      <c r="B9" s="20"/>
      <c r="AT9" s="20"/>
      <c r="AU9" s="273"/>
      <c r="BI9" s="17" t="s">
        <v>5</v>
      </c>
    </row>
    <row r="10" spans="1:64" ht="12" hidden="1" customHeight="1">
      <c r="B10" s="20"/>
      <c r="D10" s="26" t="s">
        <v>22</v>
      </c>
      <c r="AK10" s="26" t="s">
        <v>23</v>
      </c>
      <c r="AN10" s="24" t="s">
        <v>1</v>
      </c>
      <c r="AT10" s="20"/>
      <c r="AU10" s="273"/>
      <c r="BI10" s="17" t="s">
        <v>5</v>
      </c>
    </row>
    <row r="11" spans="1:64" ht="18.45" hidden="1" customHeight="1">
      <c r="B11" s="20"/>
      <c r="E11" s="24" t="s">
        <v>19</v>
      </c>
      <c r="AK11" s="26" t="s">
        <v>24</v>
      </c>
      <c r="AN11" s="24" t="s">
        <v>1</v>
      </c>
      <c r="AT11" s="20"/>
      <c r="AU11" s="273"/>
      <c r="BI11" s="17" t="s">
        <v>5</v>
      </c>
    </row>
    <row r="12" spans="1:64" ht="6.9" hidden="1" customHeight="1">
      <c r="B12" s="20"/>
      <c r="AT12" s="20"/>
      <c r="AU12" s="273"/>
      <c r="BI12" s="17" t="s">
        <v>5</v>
      </c>
    </row>
    <row r="13" spans="1:64" ht="12" hidden="1" customHeight="1">
      <c r="B13" s="20"/>
      <c r="D13" s="26" t="s">
        <v>25</v>
      </c>
      <c r="AK13" s="26" t="s">
        <v>23</v>
      </c>
      <c r="AN13" s="28" t="s">
        <v>26</v>
      </c>
      <c r="AT13" s="20"/>
      <c r="AU13" s="273"/>
      <c r="BI13" s="17" t="s">
        <v>5</v>
      </c>
    </row>
    <row r="14" spans="1:64" ht="13.2" hidden="1">
      <c r="B14" s="20"/>
      <c r="E14" s="261" t="s">
        <v>26</v>
      </c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6" t="s">
        <v>24</v>
      </c>
      <c r="AN14" s="28" t="s">
        <v>26</v>
      </c>
      <c r="AT14" s="20"/>
      <c r="AU14" s="273"/>
      <c r="BI14" s="17" t="s">
        <v>5</v>
      </c>
    </row>
    <row r="15" spans="1:64" ht="6.9" hidden="1" customHeight="1">
      <c r="B15" s="20"/>
      <c r="AT15" s="20"/>
      <c r="AU15" s="273"/>
      <c r="BI15" s="17" t="s">
        <v>2</v>
      </c>
    </row>
    <row r="16" spans="1:64" ht="12" hidden="1" customHeight="1">
      <c r="B16" s="20"/>
      <c r="D16" s="26" t="s">
        <v>27</v>
      </c>
      <c r="AK16" s="26" t="s">
        <v>23</v>
      </c>
      <c r="AN16" s="24" t="s">
        <v>1</v>
      </c>
      <c r="AT16" s="20"/>
      <c r="AU16" s="273"/>
      <c r="BI16" s="17" t="s">
        <v>2</v>
      </c>
    </row>
    <row r="17" spans="2:61" ht="18.45" hidden="1" customHeight="1">
      <c r="B17" s="20"/>
      <c r="E17" s="24" t="s">
        <v>19</v>
      </c>
      <c r="AK17" s="26" t="s">
        <v>24</v>
      </c>
      <c r="AN17" s="24" t="s">
        <v>1</v>
      </c>
      <c r="AT17" s="20"/>
      <c r="AU17" s="273"/>
      <c r="BI17" s="17" t="s">
        <v>28</v>
      </c>
    </row>
    <row r="18" spans="2:61" ht="6.9" hidden="1" customHeight="1">
      <c r="B18" s="20"/>
      <c r="AT18" s="20"/>
      <c r="AU18" s="273"/>
      <c r="BI18" s="17" t="s">
        <v>5</v>
      </c>
    </row>
    <row r="19" spans="2:61" ht="12" hidden="1" customHeight="1">
      <c r="B19" s="20"/>
      <c r="D19" s="26" t="s">
        <v>29</v>
      </c>
      <c r="AK19" s="26" t="s">
        <v>23</v>
      </c>
      <c r="AN19" s="24" t="s">
        <v>1</v>
      </c>
      <c r="AT19" s="20"/>
      <c r="AU19" s="273"/>
      <c r="BI19" s="17" t="s">
        <v>5</v>
      </c>
    </row>
    <row r="20" spans="2:61" ht="18.45" hidden="1" customHeight="1">
      <c r="B20" s="20"/>
      <c r="E20" s="24" t="s">
        <v>19</v>
      </c>
      <c r="AK20" s="26" t="s">
        <v>24</v>
      </c>
      <c r="AN20" s="24" t="s">
        <v>1</v>
      </c>
      <c r="AT20" s="20"/>
      <c r="AU20" s="273"/>
      <c r="BI20" s="17" t="s">
        <v>28</v>
      </c>
    </row>
    <row r="21" spans="2:61" ht="6.9" hidden="1" customHeight="1">
      <c r="B21" s="20"/>
      <c r="AT21" s="20"/>
      <c r="AU21" s="273"/>
    </row>
    <row r="22" spans="2:61" ht="12" hidden="1" customHeight="1">
      <c r="B22" s="20"/>
      <c r="D22" s="26" t="s">
        <v>30</v>
      </c>
      <c r="AT22" s="20"/>
      <c r="AU22" s="273"/>
    </row>
    <row r="23" spans="2:61" ht="16.5" hidden="1" customHeight="1">
      <c r="B23" s="20"/>
      <c r="E23" s="263" t="s">
        <v>1</v>
      </c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T23" s="20"/>
      <c r="AU23" s="273"/>
    </row>
    <row r="24" spans="2:61" ht="6.9" hidden="1" customHeight="1">
      <c r="B24" s="20"/>
      <c r="AT24" s="20"/>
      <c r="AU24" s="273"/>
    </row>
    <row r="25" spans="2:61" ht="6.9" hidden="1" customHeight="1">
      <c r="B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T25" s="20"/>
      <c r="AU25" s="273"/>
    </row>
    <row r="26" spans="2:61" s="1" customFormat="1" ht="25.95" hidden="1" customHeight="1">
      <c r="B26" s="31"/>
      <c r="D26" s="32" t="s">
        <v>31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64">
        <f>ROUND(AG94,2)</f>
        <v>319643.08</v>
      </c>
      <c r="AL26" s="265"/>
      <c r="AM26" s="265"/>
      <c r="AN26" s="265"/>
      <c r="AO26" s="265"/>
      <c r="AT26" s="31"/>
      <c r="AU26" s="273"/>
    </row>
    <row r="27" spans="2:61" s="1" customFormat="1" ht="6.9" hidden="1" customHeight="1">
      <c r="B27" s="31"/>
      <c r="AT27" s="31"/>
      <c r="AU27" s="273"/>
    </row>
    <row r="28" spans="2:61" s="1" customFormat="1" ht="13.2" hidden="1">
      <c r="B28" s="31"/>
      <c r="L28" s="266" t="s">
        <v>32</v>
      </c>
      <c r="M28" s="266"/>
      <c r="N28" s="266"/>
      <c r="O28" s="266"/>
      <c r="P28" s="266"/>
      <c r="W28" s="266" t="s">
        <v>33</v>
      </c>
      <c r="X28" s="266"/>
      <c r="Y28" s="266"/>
      <c r="Z28" s="266"/>
      <c r="AA28" s="266"/>
      <c r="AB28" s="266"/>
      <c r="AC28" s="266"/>
      <c r="AD28" s="266"/>
      <c r="AE28" s="266"/>
      <c r="AK28" s="266" t="s">
        <v>34</v>
      </c>
      <c r="AL28" s="266"/>
      <c r="AM28" s="266"/>
      <c r="AN28" s="266"/>
      <c r="AO28" s="266"/>
      <c r="AT28" s="31"/>
      <c r="AU28" s="273"/>
    </row>
    <row r="29" spans="2:61" s="2" customFormat="1" ht="14.4" hidden="1" customHeight="1">
      <c r="B29" s="35"/>
      <c r="D29" s="26" t="s">
        <v>35</v>
      </c>
      <c r="F29" s="26" t="s">
        <v>36</v>
      </c>
      <c r="L29" s="256">
        <v>0.21</v>
      </c>
      <c r="M29" s="255"/>
      <c r="N29" s="255"/>
      <c r="O29" s="255"/>
      <c r="P29" s="255"/>
      <c r="W29" s="254" t="e">
        <f>ROUND(#REF!, 2)</f>
        <v>#REF!</v>
      </c>
      <c r="X29" s="255"/>
      <c r="Y29" s="255"/>
      <c r="Z29" s="255"/>
      <c r="AA29" s="255"/>
      <c r="AB29" s="255"/>
      <c r="AC29" s="255"/>
      <c r="AD29" s="255"/>
      <c r="AE29" s="255"/>
      <c r="AK29" s="254" t="e">
        <f>ROUND(#REF!, 2)</f>
        <v>#REF!</v>
      </c>
      <c r="AL29" s="255"/>
      <c r="AM29" s="255"/>
      <c r="AN29" s="255"/>
      <c r="AO29" s="255"/>
      <c r="AT29" s="35"/>
      <c r="AU29" s="274"/>
    </row>
    <row r="30" spans="2:61" s="2" customFormat="1" ht="14.4" hidden="1" customHeight="1">
      <c r="B30" s="35"/>
      <c r="F30" s="26" t="s">
        <v>37</v>
      </c>
      <c r="L30" s="256">
        <v>0.12</v>
      </c>
      <c r="M30" s="255"/>
      <c r="N30" s="255"/>
      <c r="O30" s="255"/>
      <c r="P30" s="255"/>
      <c r="W30" s="254" t="e">
        <f>ROUND(#REF!, 2)</f>
        <v>#REF!</v>
      </c>
      <c r="X30" s="255"/>
      <c r="Y30" s="255"/>
      <c r="Z30" s="255"/>
      <c r="AA30" s="255"/>
      <c r="AB30" s="255"/>
      <c r="AC30" s="255"/>
      <c r="AD30" s="255"/>
      <c r="AE30" s="255"/>
      <c r="AK30" s="254" t="e">
        <f>ROUND(#REF!, 2)</f>
        <v>#REF!</v>
      </c>
      <c r="AL30" s="255"/>
      <c r="AM30" s="255"/>
      <c r="AN30" s="255"/>
      <c r="AO30" s="255"/>
      <c r="AT30" s="35"/>
      <c r="AU30" s="274"/>
    </row>
    <row r="31" spans="2:61" s="2" customFormat="1" ht="14.4" hidden="1" customHeight="1">
      <c r="B31" s="35"/>
      <c r="F31" s="26" t="s">
        <v>38</v>
      </c>
      <c r="L31" s="256">
        <v>0.21</v>
      </c>
      <c r="M31" s="255"/>
      <c r="N31" s="255"/>
      <c r="O31" s="255"/>
      <c r="P31" s="255"/>
      <c r="W31" s="254" t="e">
        <f>ROUND(#REF!, 2)</f>
        <v>#REF!</v>
      </c>
      <c r="X31" s="255"/>
      <c r="Y31" s="255"/>
      <c r="Z31" s="255"/>
      <c r="AA31" s="255"/>
      <c r="AB31" s="255"/>
      <c r="AC31" s="255"/>
      <c r="AD31" s="255"/>
      <c r="AE31" s="255"/>
      <c r="AK31" s="254">
        <v>0</v>
      </c>
      <c r="AL31" s="255"/>
      <c r="AM31" s="255"/>
      <c r="AN31" s="255"/>
      <c r="AO31" s="255"/>
      <c r="AT31" s="35"/>
      <c r="AU31" s="274"/>
    </row>
    <row r="32" spans="2:61" s="2" customFormat="1" ht="14.4" hidden="1" customHeight="1">
      <c r="B32" s="35"/>
      <c r="F32" s="26" t="s">
        <v>39</v>
      </c>
      <c r="L32" s="256">
        <v>0.12</v>
      </c>
      <c r="M32" s="255"/>
      <c r="N32" s="255"/>
      <c r="O32" s="255"/>
      <c r="P32" s="255"/>
      <c r="W32" s="254" t="e">
        <f>ROUND(#REF!, 2)</f>
        <v>#REF!</v>
      </c>
      <c r="X32" s="255"/>
      <c r="Y32" s="255"/>
      <c r="Z32" s="255"/>
      <c r="AA32" s="255"/>
      <c r="AB32" s="255"/>
      <c r="AC32" s="255"/>
      <c r="AD32" s="255"/>
      <c r="AE32" s="255"/>
      <c r="AK32" s="254">
        <v>0</v>
      </c>
      <c r="AL32" s="255"/>
      <c r="AM32" s="255"/>
      <c r="AN32" s="255"/>
      <c r="AO32" s="255"/>
      <c r="AT32" s="35"/>
      <c r="AU32" s="274"/>
    </row>
    <row r="33" spans="2:47" s="2" customFormat="1" ht="14.4" hidden="1" customHeight="1">
      <c r="B33" s="35"/>
      <c r="F33" s="26" t="s">
        <v>40</v>
      </c>
      <c r="L33" s="256">
        <v>0</v>
      </c>
      <c r="M33" s="255"/>
      <c r="N33" s="255"/>
      <c r="O33" s="255"/>
      <c r="P33" s="255"/>
      <c r="W33" s="254" t="e">
        <f>ROUND(#REF!, 2)</f>
        <v>#REF!</v>
      </c>
      <c r="X33" s="255"/>
      <c r="Y33" s="255"/>
      <c r="Z33" s="255"/>
      <c r="AA33" s="255"/>
      <c r="AB33" s="255"/>
      <c r="AC33" s="255"/>
      <c r="AD33" s="255"/>
      <c r="AE33" s="255"/>
      <c r="AK33" s="254">
        <v>0</v>
      </c>
      <c r="AL33" s="255"/>
      <c r="AM33" s="255"/>
      <c r="AN33" s="255"/>
      <c r="AO33" s="255"/>
      <c r="AT33" s="35"/>
      <c r="AU33" s="274"/>
    </row>
    <row r="34" spans="2:47" s="1" customFormat="1" ht="6.9" hidden="1" customHeight="1">
      <c r="B34" s="31"/>
      <c r="AT34" s="31"/>
      <c r="AU34" s="273"/>
    </row>
    <row r="35" spans="2:47" s="1" customFormat="1" ht="25.95" hidden="1" customHeight="1">
      <c r="B35" s="31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60" t="s">
        <v>43</v>
      </c>
      <c r="Y35" s="258"/>
      <c r="Z35" s="258"/>
      <c r="AA35" s="258"/>
      <c r="AB35" s="258"/>
      <c r="AC35" s="38"/>
      <c r="AD35" s="38"/>
      <c r="AE35" s="38"/>
      <c r="AF35" s="38"/>
      <c r="AG35" s="38"/>
      <c r="AH35" s="38"/>
      <c r="AI35" s="38"/>
      <c r="AJ35" s="38"/>
      <c r="AK35" s="257" t="e">
        <f>SUM(AK26:AK33)</f>
        <v>#REF!</v>
      </c>
      <c r="AL35" s="258"/>
      <c r="AM35" s="258"/>
      <c r="AN35" s="258"/>
      <c r="AO35" s="259"/>
      <c r="AP35" s="36"/>
      <c r="AQ35" s="36"/>
      <c r="AR35" s="36"/>
      <c r="AS35" s="36"/>
      <c r="AT35" s="31"/>
    </row>
    <row r="36" spans="2:47" s="1" customFormat="1" ht="6.9" hidden="1" customHeight="1">
      <c r="B36" s="31"/>
      <c r="AT36" s="31"/>
    </row>
    <row r="37" spans="2:47" s="1" customFormat="1" ht="14.4" hidden="1" customHeight="1">
      <c r="B37" s="31"/>
      <c r="AT37" s="31"/>
    </row>
    <row r="38" spans="2:47" ht="14.4" hidden="1" customHeight="1">
      <c r="B38" s="20"/>
      <c r="AT38" s="20"/>
    </row>
    <row r="39" spans="2:47" ht="14.4" hidden="1" customHeight="1">
      <c r="B39" s="20"/>
      <c r="AT39" s="20"/>
    </row>
    <row r="40" spans="2:47" ht="14.4" hidden="1" customHeight="1">
      <c r="B40" s="20"/>
      <c r="AT40" s="20"/>
    </row>
    <row r="41" spans="2:47" ht="14.4" hidden="1" customHeight="1">
      <c r="B41" s="20"/>
      <c r="AT41" s="20"/>
    </row>
    <row r="42" spans="2:47" ht="14.4" hidden="1" customHeight="1">
      <c r="B42" s="20"/>
      <c r="AT42" s="20"/>
    </row>
    <row r="43" spans="2:47" ht="14.4" hidden="1" customHeight="1">
      <c r="B43" s="20"/>
      <c r="AT43" s="20"/>
    </row>
    <row r="44" spans="2:47" ht="14.4" hidden="1" customHeight="1">
      <c r="B44" s="20"/>
      <c r="AT44" s="20"/>
    </row>
    <row r="45" spans="2:47" ht="14.4" hidden="1" customHeight="1">
      <c r="B45" s="20"/>
      <c r="AT45" s="20"/>
    </row>
    <row r="46" spans="2:47" ht="14.4" hidden="1" customHeight="1">
      <c r="B46" s="20"/>
      <c r="AT46" s="20"/>
    </row>
    <row r="47" spans="2:47" ht="14.4" hidden="1" customHeight="1">
      <c r="B47" s="20"/>
      <c r="AT47" s="20"/>
    </row>
    <row r="48" spans="2:47" ht="14.4" hidden="1" customHeight="1">
      <c r="B48" s="20"/>
      <c r="AT48" s="20"/>
    </row>
    <row r="49" spans="2:46" s="1" customFormat="1" ht="14.4" hidden="1" customHeight="1">
      <c r="B49" s="31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T49" s="31"/>
    </row>
    <row r="50" spans="2:46" hidden="1">
      <c r="B50" s="20"/>
      <c r="AT50" s="20"/>
    </row>
    <row r="51" spans="2:46" hidden="1">
      <c r="B51" s="20"/>
      <c r="AT51" s="20"/>
    </row>
    <row r="52" spans="2:46" hidden="1">
      <c r="B52" s="20"/>
      <c r="AT52" s="20"/>
    </row>
    <row r="53" spans="2:46" hidden="1">
      <c r="B53" s="20"/>
      <c r="AT53" s="20"/>
    </row>
    <row r="54" spans="2:46" hidden="1">
      <c r="B54" s="20"/>
      <c r="AT54" s="20"/>
    </row>
    <row r="55" spans="2:46" hidden="1">
      <c r="B55" s="20"/>
      <c r="AT55" s="20"/>
    </row>
    <row r="56" spans="2:46" hidden="1">
      <c r="B56" s="20"/>
      <c r="AT56" s="20"/>
    </row>
    <row r="57" spans="2:46" hidden="1">
      <c r="B57" s="20"/>
      <c r="AT57" s="20"/>
    </row>
    <row r="58" spans="2:46" hidden="1">
      <c r="B58" s="20"/>
      <c r="AT58" s="20"/>
    </row>
    <row r="59" spans="2:46" hidden="1">
      <c r="B59" s="20"/>
      <c r="AT59" s="20"/>
    </row>
    <row r="60" spans="2:46" s="1" customFormat="1" ht="13.2" hidden="1">
      <c r="B60" s="31"/>
      <c r="D60" s="42" t="s">
        <v>46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47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46</v>
      </c>
      <c r="AI60" s="33"/>
      <c r="AJ60" s="33"/>
      <c r="AK60" s="33"/>
      <c r="AL60" s="33"/>
      <c r="AM60" s="42" t="s">
        <v>47</v>
      </c>
      <c r="AN60" s="33"/>
      <c r="AO60" s="33"/>
      <c r="AT60" s="31"/>
    </row>
    <row r="61" spans="2:46" hidden="1">
      <c r="B61" s="20"/>
      <c r="AT61" s="20"/>
    </row>
    <row r="62" spans="2:46" hidden="1">
      <c r="B62" s="20"/>
      <c r="AT62" s="20"/>
    </row>
    <row r="63" spans="2:46" hidden="1">
      <c r="B63" s="20"/>
      <c r="AT63" s="20"/>
    </row>
    <row r="64" spans="2:46" s="1" customFormat="1" ht="13.2" hidden="1">
      <c r="B64" s="31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T64" s="31"/>
    </row>
    <row r="65" spans="2:46" hidden="1">
      <c r="B65" s="20"/>
      <c r="AT65" s="20"/>
    </row>
    <row r="66" spans="2:46" hidden="1">
      <c r="B66" s="20"/>
      <c r="AT66" s="20"/>
    </row>
    <row r="67" spans="2:46" hidden="1">
      <c r="B67" s="20"/>
      <c r="AT67" s="20"/>
    </row>
    <row r="68" spans="2:46" hidden="1">
      <c r="B68" s="20"/>
      <c r="AT68" s="20"/>
    </row>
    <row r="69" spans="2:46" hidden="1">
      <c r="B69" s="20"/>
      <c r="AT69" s="20"/>
    </row>
    <row r="70" spans="2:46" hidden="1">
      <c r="B70" s="20"/>
      <c r="AT70" s="20"/>
    </row>
    <row r="71" spans="2:46" hidden="1">
      <c r="B71" s="20"/>
      <c r="AT71" s="20"/>
    </row>
    <row r="72" spans="2:46" hidden="1">
      <c r="B72" s="20"/>
      <c r="AT72" s="20"/>
    </row>
    <row r="73" spans="2:46" hidden="1">
      <c r="B73" s="20"/>
      <c r="AT73" s="20"/>
    </row>
    <row r="74" spans="2:46" hidden="1">
      <c r="B74" s="20"/>
      <c r="AT74" s="20"/>
    </row>
    <row r="75" spans="2:46" s="1" customFormat="1" ht="13.2" hidden="1">
      <c r="B75" s="31"/>
      <c r="D75" s="42" t="s">
        <v>46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47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46</v>
      </c>
      <c r="AI75" s="33"/>
      <c r="AJ75" s="33"/>
      <c r="AK75" s="33"/>
      <c r="AL75" s="33"/>
      <c r="AM75" s="42" t="s">
        <v>47</v>
      </c>
      <c r="AN75" s="33"/>
      <c r="AO75" s="33"/>
      <c r="AT75" s="31"/>
    </row>
    <row r="76" spans="2:46" s="1" customFormat="1" hidden="1">
      <c r="B76" s="31"/>
      <c r="AT76" s="31"/>
    </row>
    <row r="77" spans="2:46" s="1" customFormat="1" ht="6.9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T77" s="31"/>
    </row>
    <row r="78" spans="2:46" hidden="1"/>
    <row r="79" spans="2:46" hidden="1"/>
    <row r="80" spans="2:46" hidden="1"/>
    <row r="81" spans="1:8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T81" s="31"/>
    </row>
    <row r="82" spans="1:81" s="1" customFormat="1" ht="24.9" customHeight="1">
      <c r="B82" s="31"/>
      <c r="C82" s="203" t="s">
        <v>1870</v>
      </c>
      <c r="AT82" s="31"/>
    </row>
    <row r="83" spans="1:81" s="1" customFormat="1" ht="6.9" customHeight="1">
      <c r="B83" s="31"/>
      <c r="AT83" s="31"/>
    </row>
    <row r="84" spans="1:81" s="3" customFormat="1" ht="12" customHeight="1">
      <c r="B84" s="47"/>
      <c r="C84" s="26" t="s">
        <v>11</v>
      </c>
      <c r="L84" s="3" t="str">
        <f>K5</f>
        <v>05_opr-2025</v>
      </c>
      <c r="AT84" s="47"/>
    </row>
    <row r="85" spans="1:81" s="4" customFormat="1" ht="36.9" customHeight="1">
      <c r="B85" s="48"/>
      <c r="C85" s="49" t="s">
        <v>14</v>
      </c>
      <c r="L85" s="277" t="str">
        <f>K6</f>
        <v>Králův Dvůr - Průmyslova zóna západ -Technicka vybavenost</v>
      </c>
      <c r="M85" s="278"/>
      <c r="N85" s="278"/>
      <c r="O85" s="278"/>
      <c r="P85" s="278"/>
      <c r="Q85" s="278"/>
      <c r="R85" s="278"/>
      <c r="S85" s="278"/>
      <c r="T85" s="278"/>
      <c r="U85" s="278"/>
      <c r="V85" s="278"/>
      <c r="W85" s="278"/>
      <c r="X85" s="278"/>
      <c r="Y85" s="278"/>
      <c r="Z85" s="278"/>
      <c r="AA85" s="278"/>
      <c r="AB85" s="278"/>
      <c r="AC85" s="278"/>
      <c r="AD85" s="278"/>
      <c r="AE85" s="278"/>
      <c r="AF85" s="278"/>
      <c r="AG85" s="278"/>
      <c r="AH85" s="278"/>
      <c r="AI85" s="278"/>
      <c r="AJ85" s="278"/>
      <c r="AT85" s="48"/>
    </row>
    <row r="86" spans="1:81" s="1" customFormat="1" ht="6.9" customHeight="1">
      <c r="B86" s="31"/>
      <c r="AT86" s="31"/>
    </row>
    <row r="87" spans="1:81" s="1" customFormat="1" ht="12" customHeight="1">
      <c r="B87" s="31"/>
      <c r="C87" s="26" t="s">
        <v>18</v>
      </c>
      <c r="L87" s="50" t="str">
        <f>IF(K8="","",K8)</f>
        <v xml:space="preserve"> </v>
      </c>
      <c r="AI87" s="26" t="s">
        <v>20</v>
      </c>
      <c r="AJ87" s="287"/>
      <c r="AK87" s="287"/>
      <c r="AL87" s="287"/>
      <c r="AM87" s="287"/>
      <c r="AN87" s="287"/>
      <c r="AT87" s="31"/>
    </row>
    <row r="88" spans="1:81" s="1" customFormat="1" ht="6.9" customHeight="1">
      <c r="B88" s="31"/>
      <c r="AT88" s="31"/>
    </row>
    <row r="89" spans="1:81" s="1" customFormat="1" ht="15.15" customHeight="1">
      <c r="B89" s="31"/>
      <c r="C89" s="26" t="s">
        <v>22</v>
      </c>
      <c r="L89" s="3" t="str">
        <f>IF(E11= "","",E11)</f>
        <v xml:space="preserve"> </v>
      </c>
      <c r="AI89" s="26" t="s">
        <v>27</v>
      </c>
      <c r="AM89" s="279" t="str">
        <f>IF(E17="","",E17)</f>
        <v xml:space="preserve"> </v>
      </c>
      <c r="AN89" s="280"/>
      <c r="AO89" s="280"/>
      <c r="AP89" s="280"/>
      <c r="AT89" s="31"/>
    </row>
    <row r="90" spans="1:81" s="1" customFormat="1" ht="15.15" customHeight="1" thickBot="1">
      <c r="B90" s="31"/>
      <c r="C90" s="26" t="s">
        <v>25</v>
      </c>
      <c r="L90" s="3" t="str">
        <f>IF(E14= "Vyplň údaj","",E14)</f>
        <v/>
      </c>
      <c r="AI90" s="26" t="s">
        <v>29</v>
      </c>
      <c r="AM90" s="279" t="str">
        <f>IF(E20="","",E20)</f>
        <v xml:space="preserve"> </v>
      </c>
      <c r="AN90" s="280"/>
      <c r="AO90" s="280"/>
      <c r="AP90" s="280"/>
      <c r="AT90" s="31"/>
    </row>
    <row r="91" spans="1:81" s="1" customFormat="1" ht="20.399999999999999" customHeight="1">
      <c r="B91" s="31"/>
      <c r="AT91" s="288" t="s">
        <v>1832</v>
      </c>
      <c r="AU91" s="289"/>
      <c r="AV91" s="290"/>
    </row>
    <row r="92" spans="1:81" s="1" customFormat="1" ht="21.6" customHeight="1">
      <c r="B92" s="31"/>
      <c r="C92" s="285" t="s">
        <v>50</v>
      </c>
      <c r="D92" s="282"/>
      <c r="E92" s="282"/>
      <c r="F92" s="282"/>
      <c r="G92" s="282"/>
      <c r="H92" s="54"/>
      <c r="I92" s="281" t="s">
        <v>51</v>
      </c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282"/>
      <c r="Y92" s="282"/>
      <c r="Z92" s="282"/>
      <c r="AA92" s="282"/>
      <c r="AB92" s="282"/>
      <c r="AC92" s="282"/>
      <c r="AD92" s="282"/>
      <c r="AE92" s="282"/>
      <c r="AF92" s="282"/>
      <c r="AG92" s="284" t="s">
        <v>52</v>
      </c>
      <c r="AH92" s="282"/>
      <c r="AI92" s="282"/>
      <c r="AJ92" s="282"/>
      <c r="AK92" s="282"/>
      <c r="AL92" s="282"/>
      <c r="AM92" s="282"/>
      <c r="AN92" s="281" t="s">
        <v>53</v>
      </c>
      <c r="AO92" s="282"/>
      <c r="AP92" s="283"/>
      <c r="AQ92" s="55" t="s">
        <v>54</v>
      </c>
      <c r="AR92" s="55" t="s">
        <v>1849</v>
      </c>
      <c r="AS92" s="55" t="s">
        <v>1848</v>
      </c>
      <c r="AT92" s="141" t="s">
        <v>1833</v>
      </c>
      <c r="AU92" s="142" t="s">
        <v>1834</v>
      </c>
      <c r="AV92" s="143" t="s">
        <v>1835</v>
      </c>
    </row>
    <row r="93" spans="1:81" s="1" customFormat="1" ht="10.95" customHeight="1">
      <c r="B93" s="31"/>
      <c r="AT93" s="144" t="s">
        <v>1836</v>
      </c>
      <c r="AU93" s="145" t="s">
        <v>1836</v>
      </c>
      <c r="AV93" s="146" t="s">
        <v>1836</v>
      </c>
    </row>
    <row r="94" spans="1:81" s="5" customFormat="1" ht="32.4" customHeight="1">
      <c r="B94" s="56"/>
      <c r="C94" s="57" t="s">
        <v>55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286">
        <f>AR94+AS94</f>
        <v>319643.08</v>
      </c>
      <c r="AH94" s="286"/>
      <c r="AI94" s="286"/>
      <c r="AJ94" s="286"/>
      <c r="AK94" s="286"/>
      <c r="AL94" s="286"/>
      <c r="AM94" s="286"/>
      <c r="AN94" s="291" t="e">
        <f>SUM(AG94,#REF!)</f>
        <v>#REF!</v>
      </c>
      <c r="AO94" s="291"/>
      <c r="AP94" s="291"/>
      <c r="AQ94" s="60" t="s">
        <v>1</v>
      </c>
      <c r="AR94" s="251">
        <f>SUM(AR95:AR103)</f>
        <v>-253074.56</v>
      </c>
      <c r="AS94" s="251">
        <f>SUM(AS95:AS103)</f>
        <v>572717.64</v>
      </c>
      <c r="AT94" s="165">
        <f>SUM(AT95:AT104)</f>
        <v>6996898.5300000003</v>
      </c>
      <c r="AU94" s="165">
        <f>SUM(AU95:AU104)</f>
        <v>572717.64199999999</v>
      </c>
      <c r="AV94" s="165">
        <f>SUM(AV95:AV104)</f>
        <v>-6996898.5320000006</v>
      </c>
      <c r="BI94" s="61" t="s">
        <v>56</v>
      </c>
      <c r="BJ94" s="61" t="s">
        <v>57</v>
      </c>
      <c r="BK94" s="62" t="s">
        <v>58</v>
      </c>
      <c r="BL94" s="61" t="s">
        <v>59</v>
      </c>
      <c r="BM94" s="61" t="s">
        <v>3</v>
      </c>
      <c r="BN94" s="61" t="s">
        <v>60</v>
      </c>
      <c r="CB94" s="61" t="s">
        <v>1</v>
      </c>
    </row>
    <row r="95" spans="1:81" s="6" customFormat="1" ht="16.2" customHeight="1">
      <c r="A95" s="63" t="s">
        <v>61</v>
      </c>
      <c r="B95" s="64"/>
      <c r="C95" s="65"/>
      <c r="D95" s="267" t="s">
        <v>62</v>
      </c>
      <c r="E95" s="267"/>
      <c r="F95" s="267"/>
      <c r="G95" s="267"/>
      <c r="H95" s="267"/>
      <c r="I95" s="66"/>
      <c r="J95" s="267" t="s">
        <v>63</v>
      </c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7"/>
      <c r="AF95" s="267"/>
      <c r="AG95" s="268">
        <f>'101 - SO 101 Komunikace'!J30</f>
        <v>129420.08</v>
      </c>
      <c r="AH95" s="269"/>
      <c r="AI95" s="269"/>
      <c r="AJ95" s="269"/>
      <c r="AK95" s="269"/>
      <c r="AL95" s="269"/>
      <c r="AM95" s="269"/>
      <c r="AN95" s="268" t="e">
        <f>SUM(AG95,#REF!)</f>
        <v>#REF!</v>
      </c>
      <c r="AO95" s="269"/>
      <c r="AP95" s="269"/>
      <c r="AQ95" s="67" t="s">
        <v>64</v>
      </c>
      <c r="AR95" s="250">
        <f>'101 - SO 101 Komunikace'!$J$469</f>
        <v>-28101.56</v>
      </c>
      <c r="AS95" s="250">
        <f>'101 - SO 101 Komunikace'!$J$468</f>
        <v>157521.64000000001</v>
      </c>
      <c r="AT95" s="166">
        <f>'101 - SO 101 Komunikace'!$L$466</f>
        <v>0</v>
      </c>
      <c r="AU95" s="166">
        <f>'101 - SO 101 Komunikace'!$N$466</f>
        <v>157521.64200000002</v>
      </c>
      <c r="AV95" s="164">
        <f>'101 - SO 101 Komunikace'!$P$466</f>
        <v>-1.9999999985884642E-3</v>
      </c>
      <c r="BJ95" s="68" t="s">
        <v>65</v>
      </c>
      <c r="BL95" s="68" t="s">
        <v>59</v>
      </c>
      <c r="BM95" s="68" t="s">
        <v>66</v>
      </c>
      <c r="BN95" s="68" t="s">
        <v>3</v>
      </c>
      <c r="CB95" s="68" t="s">
        <v>1</v>
      </c>
      <c r="CC95" s="68" t="s">
        <v>67</v>
      </c>
    </row>
    <row r="96" spans="1:81" s="6" customFormat="1" ht="16.5" customHeight="1">
      <c r="A96" s="63" t="s">
        <v>61</v>
      </c>
      <c r="B96" s="64"/>
      <c r="C96" s="65"/>
      <c r="D96" s="267" t="s">
        <v>68</v>
      </c>
      <c r="E96" s="267"/>
      <c r="F96" s="267"/>
      <c r="G96" s="267"/>
      <c r="H96" s="267"/>
      <c r="I96" s="66"/>
      <c r="J96" s="267" t="s">
        <v>69</v>
      </c>
      <c r="K96" s="267"/>
      <c r="L96" s="267"/>
      <c r="M96" s="267"/>
      <c r="N96" s="267"/>
      <c r="O96" s="267"/>
      <c r="P96" s="267"/>
      <c r="Q96" s="267"/>
      <c r="R96" s="267"/>
      <c r="S96" s="267"/>
      <c r="T96" s="267"/>
      <c r="U96" s="267"/>
      <c r="V96" s="267"/>
      <c r="W96" s="267"/>
      <c r="X96" s="267"/>
      <c r="Y96" s="267"/>
      <c r="Z96" s="267"/>
      <c r="AA96" s="267"/>
      <c r="AB96" s="267"/>
      <c r="AC96" s="267"/>
      <c r="AD96" s="267"/>
      <c r="AE96" s="267"/>
      <c r="AF96" s="267"/>
      <c r="AG96" s="268">
        <f>'301 - SO 301 Vodovod'!J30</f>
        <v>86959</v>
      </c>
      <c r="AH96" s="269"/>
      <c r="AI96" s="269"/>
      <c r="AJ96" s="269"/>
      <c r="AK96" s="269"/>
      <c r="AL96" s="269"/>
      <c r="AM96" s="269"/>
      <c r="AN96" s="268" t="e">
        <f>SUM(AG96,#REF!)</f>
        <v>#REF!</v>
      </c>
      <c r="AO96" s="269"/>
      <c r="AP96" s="269"/>
      <c r="AQ96" s="67" t="s">
        <v>64</v>
      </c>
      <c r="AR96" s="250">
        <f>'301 - SO 301 Vodovod'!$J$331</f>
        <v>-38442</v>
      </c>
      <c r="AS96" s="250">
        <f>'301 - SO 301 Vodovod'!$J$330</f>
        <v>125401</v>
      </c>
      <c r="AT96" s="166">
        <f>'301 - SO 301 Vodovod'!$L$328</f>
        <v>0</v>
      </c>
      <c r="AU96" s="166">
        <f>'301 - SO 301 Vodovod'!$N$328</f>
        <v>125401</v>
      </c>
      <c r="AV96" s="164">
        <f>'301 - SO 301 Vodovod'!$P$328</f>
        <v>0</v>
      </c>
      <c r="BJ96" s="68" t="s">
        <v>65</v>
      </c>
      <c r="BL96" s="68" t="s">
        <v>59</v>
      </c>
      <c r="BM96" s="68" t="s">
        <v>70</v>
      </c>
      <c r="BN96" s="68" t="s">
        <v>3</v>
      </c>
      <c r="CB96" s="68" t="s">
        <v>1</v>
      </c>
      <c r="CC96" s="68" t="s">
        <v>67</v>
      </c>
    </row>
    <row r="97" spans="1:81" s="6" customFormat="1" ht="16.5" customHeight="1">
      <c r="A97" s="63" t="s">
        <v>61</v>
      </c>
      <c r="B97" s="64"/>
      <c r="C97" s="65"/>
      <c r="D97" s="267" t="s">
        <v>71</v>
      </c>
      <c r="E97" s="267"/>
      <c r="F97" s="267"/>
      <c r="G97" s="267"/>
      <c r="H97" s="267"/>
      <c r="I97" s="66"/>
      <c r="J97" s="267" t="s">
        <v>72</v>
      </c>
      <c r="K97" s="267"/>
      <c r="L97" s="267"/>
      <c r="M97" s="267"/>
      <c r="N97" s="267"/>
      <c r="O97" s="267"/>
      <c r="P97" s="267"/>
      <c r="Q97" s="267"/>
      <c r="R97" s="267"/>
      <c r="S97" s="267"/>
      <c r="T97" s="267"/>
      <c r="U97" s="267"/>
      <c r="V97" s="267"/>
      <c r="W97" s="267"/>
      <c r="X97" s="267"/>
      <c r="Y97" s="267"/>
      <c r="Z97" s="267"/>
      <c r="AA97" s="267"/>
      <c r="AB97" s="267"/>
      <c r="AC97" s="267"/>
      <c r="AD97" s="267"/>
      <c r="AE97" s="267"/>
      <c r="AF97" s="267"/>
      <c r="AG97" s="268">
        <f>'302 - SO 302 Dešťová kana...'!J30</f>
        <v>-8600</v>
      </c>
      <c r="AH97" s="269"/>
      <c r="AI97" s="269"/>
      <c r="AJ97" s="269"/>
      <c r="AK97" s="269"/>
      <c r="AL97" s="269"/>
      <c r="AM97" s="269"/>
      <c r="AN97" s="268" t="e">
        <f>SUM(AG97,#REF!)</f>
        <v>#REF!</v>
      </c>
      <c r="AO97" s="269"/>
      <c r="AP97" s="269"/>
      <c r="AQ97" s="67" t="s">
        <v>64</v>
      </c>
      <c r="AR97" s="250">
        <v>-8600</v>
      </c>
      <c r="AS97" s="250">
        <v>0</v>
      </c>
      <c r="AT97" s="166">
        <f>'302 - SO 302 Dešťová kana...'!$L$350</f>
        <v>0</v>
      </c>
      <c r="AU97" s="166">
        <f>'302 - SO 302 Dešťová kana...'!$N$350</f>
        <v>0</v>
      </c>
      <c r="AV97" s="164">
        <v>0</v>
      </c>
      <c r="BJ97" s="68" t="s">
        <v>65</v>
      </c>
      <c r="BL97" s="68" t="s">
        <v>59</v>
      </c>
      <c r="BM97" s="68" t="s">
        <v>73</v>
      </c>
      <c r="BN97" s="68" t="s">
        <v>3</v>
      </c>
      <c r="CB97" s="68" t="s">
        <v>1</v>
      </c>
      <c r="CC97" s="68" t="s">
        <v>67</v>
      </c>
    </row>
    <row r="98" spans="1:81" s="6" customFormat="1" ht="16.2" customHeight="1">
      <c r="A98" s="63" t="s">
        <v>61</v>
      </c>
      <c r="B98" s="64"/>
      <c r="C98" s="65"/>
      <c r="D98" s="267" t="s">
        <v>74</v>
      </c>
      <c r="E98" s="267"/>
      <c r="F98" s="267"/>
      <c r="G98" s="267"/>
      <c r="H98" s="267"/>
      <c r="I98" s="66"/>
      <c r="J98" s="267" t="s">
        <v>75</v>
      </c>
      <c r="K98" s="267"/>
      <c r="L98" s="267"/>
      <c r="M98" s="267"/>
      <c r="N98" s="267"/>
      <c r="O98" s="267"/>
      <c r="P98" s="267"/>
      <c r="Q98" s="267"/>
      <c r="R98" s="267"/>
      <c r="S98" s="267"/>
      <c r="T98" s="267"/>
      <c r="U98" s="267"/>
      <c r="V98" s="267"/>
      <c r="W98" s="267"/>
      <c r="X98" s="267"/>
      <c r="Y98" s="267"/>
      <c r="Z98" s="267"/>
      <c r="AA98" s="267"/>
      <c r="AB98" s="267"/>
      <c r="AC98" s="267"/>
      <c r="AD98" s="267"/>
      <c r="AE98" s="267"/>
      <c r="AF98" s="267"/>
      <c r="AG98" s="268">
        <f>'303 - SO 303 Splašková Ka...'!J30</f>
        <v>61864</v>
      </c>
      <c r="AH98" s="269"/>
      <c r="AI98" s="269"/>
      <c r="AJ98" s="269"/>
      <c r="AK98" s="269"/>
      <c r="AL98" s="269"/>
      <c r="AM98" s="269"/>
      <c r="AN98" s="268" t="e">
        <f>SUM(AG98,#REF!)</f>
        <v>#REF!</v>
      </c>
      <c r="AO98" s="269"/>
      <c r="AP98" s="269"/>
      <c r="AQ98" s="67" t="s">
        <v>64</v>
      </c>
      <c r="AR98" s="250">
        <f>'303 - SO 303 Splašková Ka...'!$J$667</f>
        <v>-147931</v>
      </c>
      <c r="AS98" s="250">
        <f>'303 - SO 303 Splašková Ka...'!$J$666</f>
        <v>209795</v>
      </c>
      <c r="AT98" s="166">
        <f>'303 - SO 303 Splašková Ka...'!$L$664</f>
        <v>6996898.5300000003</v>
      </c>
      <c r="AU98" s="166">
        <f>'303 - SO 303 Splašková Ka...'!$N$664</f>
        <v>209795</v>
      </c>
      <c r="AV98" s="164">
        <f>'303 - SO 303 Splašková Ka...'!$P$664</f>
        <v>-6996898.5300000003</v>
      </c>
      <c r="BJ98" s="68" t="s">
        <v>65</v>
      </c>
      <c r="BL98" s="68" t="s">
        <v>59</v>
      </c>
      <c r="BM98" s="68" t="s">
        <v>76</v>
      </c>
      <c r="BN98" s="68" t="s">
        <v>3</v>
      </c>
      <c r="CB98" s="68" t="s">
        <v>1</v>
      </c>
      <c r="CC98" s="68" t="s">
        <v>67</v>
      </c>
    </row>
    <row r="99" spans="1:81" s="6" customFormat="1" ht="16.5" customHeight="1">
      <c r="A99" s="63" t="s">
        <v>61</v>
      </c>
      <c r="B99" s="64"/>
      <c r="C99" s="65"/>
      <c r="D99" s="267" t="s">
        <v>77</v>
      </c>
      <c r="E99" s="267"/>
      <c r="F99" s="267"/>
      <c r="G99" s="267"/>
      <c r="H99" s="267"/>
      <c r="I99" s="66"/>
      <c r="J99" s="267" t="s">
        <v>78</v>
      </c>
      <c r="K99" s="267"/>
      <c r="L99" s="267"/>
      <c r="M99" s="267"/>
      <c r="N99" s="267"/>
      <c r="O99" s="267"/>
      <c r="P99" s="267"/>
      <c r="Q99" s="267"/>
      <c r="R99" s="267"/>
      <c r="S99" s="267"/>
      <c r="T99" s="267"/>
      <c r="U99" s="267"/>
      <c r="V99" s="267"/>
      <c r="W99" s="267"/>
      <c r="X99" s="267"/>
      <c r="Y99" s="267"/>
      <c r="Z99" s="267"/>
      <c r="AA99" s="267"/>
      <c r="AB99" s="267"/>
      <c r="AC99" s="267"/>
      <c r="AD99" s="267"/>
      <c r="AE99" s="267"/>
      <c r="AF99" s="267"/>
      <c r="AG99" s="268">
        <f>'401 - SO 401 Veřejné osvě...'!J30</f>
        <v>0</v>
      </c>
      <c r="AH99" s="269"/>
      <c r="AI99" s="269"/>
      <c r="AJ99" s="269"/>
      <c r="AK99" s="269"/>
      <c r="AL99" s="269"/>
      <c r="AM99" s="269"/>
      <c r="AN99" s="268" t="e">
        <f>SUM(AG99,#REF!)</f>
        <v>#REF!</v>
      </c>
      <c r="AO99" s="269"/>
      <c r="AP99" s="269"/>
      <c r="AQ99" s="67" t="s">
        <v>64</v>
      </c>
      <c r="AR99" s="250">
        <v>0</v>
      </c>
      <c r="AS99" s="250">
        <v>0</v>
      </c>
      <c r="AT99" s="166">
        <f>'401 - SO 401 Veřejné osvě...'!$L$170</f>
        <v>0</v>
      </c>
      <c r="AU99" s="166">
        <f>'401 - SO 401 Veřejné osvě...'!$N$170</f>
        <v>0</v>
      </c>
      <c r="AV99" s="164">
        <f t="shared" ref="AV99:AV102" si="0">AG99-AU99-AT99</f>
        <v>0</v>
      </c>
      <c r="BJ99" s="68" t="s">
        <v>65</v>
      </c>
      <c r="BL99" s="68" t="s">
        <v>59</v>
      </c>
      <c r="BM99" s="68" t="s">
        <v>79</v>
      </c>
      <c r="BN99" s="68" t="s">
        <v>3</v>
      </c>
      <c r="CB99" s="68" t="s">
        <v>1</v>
      </c>
      <c r="CC99" s="68" t="s">
        <v>67</v>
      </c>
    </row>
    <row r="100" spans="1:81" s="6" customFormat="1" ht="16.5" customHeight="1">
      <c r="A100" s="63" t="s">
        <v>61</v>
      </c>
      <c r="B100" s="64"/>
      <c r="C100" s="65"/>
      <c r="D100" s="267" t="s">
        <v>80</v>
      </c>
      <c r="E100" s="267"/>
      <c r="F100" s="267"/>
      <c r="G100" s="267"/>
      <c r="H100" s="267"/>
      <c r="I100" s="66"/>
      <c r="J100" s="267" t="s">
        <v>81</v>
      </c>
      <c r="K100" s="267"/>
      <c r="L100" s="267"/>
      <c r="M100" s="267"/>
      <c r="N100" s="267"/>
      <c r="O100" s="267"/>
      <c r="P100" s="267"/>
      <c r="Q100" s="267"/>
      <c r="R100" s="267"/>
      <c r="S100" s="267"/>
      <c r="T100" s="267"/>
      <c r="U100" s="267"/>
      <c r="V100" s="267"/>
      <c r="W100" s="267"/>
      <c r="X100" s="267"/>
      <c r="Y100" s="267"/>
      <c r="Z100" s="267"/>
      <c r="AA100" s="267"/>
      <c r="AB100" s="267"/>
      <c r="AC100" s="267"/>
      <c r="AD100" s="267"/>
      <c r="AE100" s="267"/>
      <c r="AF100" s="267"/>
      <c r="AG100" s="268">
        <f>'402 - SO 402 Rozvody NN'!J30</f>
        <v>0</v>
      </c>
      <c r="AH100" s="269"/>
      <c r="AI100" s="269"/>
      <c r="AJ100" s="269"/>
      <c r="AK100" s="269"/>
      <c r="AL100" s="269"/>
      <c r="AM100" s="269"/>
      <c r="AN100" s="268" t="e">
        <f>SUM(AG100,#REF!)</f>
        <v>#REF!</v>
      </c>
      <c r="AO100" s="269"/>
      <c r="AP100" s="269"/>
      <c r="AQ100" s="67" t="s">
        <v>64</v>
      </c>
      <c r="AR100" s="250">
        <v>0</v>
      </c>
      <c r="AS100" s="250">
        <v>0</v>
      </c>
      <c r="AT100" s="166">
        <f>'402 - SO 402 Rozvody NN'!$L$138</f>
        <v>0</v>
      </c>
      <c r="AU100" s="166">
        <f>'402 - SO 402 Rozvody NN'!$N$138</f>
        <v>0</v>
      </c>
      <c r="AV100" s="164">
        <f t="shared" si="0"/>
        <v>0</v>
      </c>
      <c r="BJ100" s="68" t="s">
        <v>65</v>
      </c>
      <c r="BL100" s="68" t="s">
        <v>59</v>
      </c>
      <c r="BM100" s="68" t="s">
        <v>82</v>
      </c>
      <c r="BN100" s="68" t="s">
        <v>3</v>
      </c>
      <c r="CB100" s="68" t="s">
        <v>1</v>
      </c>
      <c r="CC100" s="68" t="s">
        <v>67</v>
      </c>
    </row>
    <row r="101" spans="1:81" s="6" customFormat="1" ht="24.75" customHeight="1">
      <c r="A101" s="63" t="s">
        <v>61</v>
      </c>
      <c r="B101" s="64"/>
      <c r="C101" s="65"/>
      <c r="D101" s="267" t="s">
        <v>83</v>
      </c>
      <c r="E101" s="267"/>
      <c r="F101" s="267"/>
      <c r="G101" s="267"/>
      <c r="H101" s="267"/>
      <c r="I101" s="66"/>
      <c r="J101" s="267" t="s">
        <v>84</v>
      </c>
      <c r="K101" s="267"/>
      <c r="L101" s="267"/>
      <c r="M101" s="267"/>
      <c r="N101" s="267"/>
      <c r="O101" s="267"/>
      <c r="P101" s="267"/>
      <c r="Q101" s="267"/>
      <c r="R101" s="267"/>
      <c r="S101" s="267"/>
      <c r="T101" s="267"/>
      <c r="U101" s="267"/>
      <c r="V101" s="267"/>
      <c r="W101" s="267"/>
      <c r="X101" s="267"/>
      <c r="Y101" s="267"/>
      <c r="Z101" s="267"/>
      <c r="AA101" s="267"/>
      <c r="AB101" s="267"/>
      <c r="AC101" s="267"/>
      <c r="AD101" s="267"/>
      <c r="AE101" s="267"/>
      <c r="AF101" s="267"/>
      <c r="AG101" s="268">
        <f>'501 - PS 001 ČSOV Strojně...'!J30</f>
        <v>80000</v>
      </c>
      <c r="AH101" s="269"/>
      <c r="AI101" s="269"/>
      <c r="AJ101" s="269"/>
      <c r="AK101" s="269"/>
      <c r="AL101" s="269"/>
      <c r="AM101" s="269"/>
      <c r="AN101" s="268" t="e">
        <f>SUM(AG101,#REF!)</f>
        <v>#REF!</v>
      </c>
      <c r="AO101" s="269"/>
      <c r="AP101" s="269"/>
      <c r="AQ101" s="67" t="s">
        <v>85</v>
      </c>
      <c r="AR101" s="250">
        <v>0</v>
      </c>
      <c r="AS101" s="250">
        <v>80000</v>
      </c>
      <c r="AT101" s="166">
        <f>'501 - PS 001 ČSOV Strojně...'!$L$152</f>
        <v>0</v>
      </c>
      <c r="AU101" s="166">
        <f>'501 - PS 001 ČSOV Strojně...'!$N$152</f>
        <v>80000</v>
      </c>
      <c r="AV101" s="164">
        <f>'501 - PS 001 ČSOV Strojně...'!$P$152</f>
        <v>0</v>
      </c>
      <c r="BJ101" s="68" t="s">
        <v>65</v>
      </c>
      <c r="BL101" s="68" t="s">
        <v>59</v>
      </c>
      <c r="BM101" s="68" t="s">
        <v>86</v>
      </c>
      <c r="BN101" s="68" t="s">
        <v>3</v>
      </c>
      <c r="CB101" s="68" t="s">
        <v>1</v>
      </c>
      <c r="CC101" s="68" t="s">
        <v>67</v>
      </c>
    </row>
    <row r="102" spans="1:81" s="6" customFormat="1" ht="16.5" customHeight="1">
      <c r="A102" s="63" t="s">
        <v>61</v>
      </c>
      <c r="B102" s="64"/>
      <c r="C102" s="65"/>
      <c r="D102" s="267" t="s">
        <v>87</v>
      </c>
      <c r="E102" s="267"/>
      <c r="F102" s="267"/>
      <c r="G102" s="267"/>
      <c r="H102" s="267"/>
      <c r="I102" s="66"/>
      <c r="J102" s="267" t="s">
        <v>88</v>
      </c>
      <c r="K102" s="267"/>
      <c r="L102" s="267"/>
      <c r="M102" s="267"/>
      <c r="N102" s="267"/>
      <c r="O102" s="267"/>
      <c r="P102" s="267"/>
      <c r="Q102" s="267"/>
      <c r="R102" s="267"/>
      <c r="S102" s="267"/>
      <c r="T102" s="267"/>
      <c r="U102" s="267"/>
      <c r="V102" s="267"/>
      <c r="W102" s="267"/>
      <c r="X102" s="267"/>
      <c r="Y102" s="267"/>
      <c r="Z102" s="267"/>
      <c r="AA102" s="267"/>
      <c r="AB102" s="267"/>
      <c r="AC102" s="267"/>
      <c r="AD102" s="267"/>
      <c r="AE102" s="267"/>
      <c r="AF102" s="267"/>
      <c r="AG102" s="268">
        <f>'502 - PS 002 ČSOV Elektro...'!J30</f>
        <v>0</v>
      </c>
      <c r="AH102" s="269"/>
      <c r="AI102" s="269"/>
      <c r="AJ102" s="269"/>
      <c r="AK102" s="269"/>
      <c r="AL102" s="269"/>
      <c r="AM102" s="269"/>
      <c r="AN102" s="268" t="e">
        <f>SUM(AG102,#REF!)</f>
        <v>#REF!</v>
      </c>
      <c r="AO102" s="269"/>
      <c r="AP102" s="269"/>
      <c r="AQ102" s="67" t="s">
        <v>64</v>
      </c>
      <c r="AR102" s="250">
        <v>0</v>
      </c>
      <c r="AS102" s="250">
        <v>0</v>
      </c>
      <c r="AT102" s="166">
        <f>'502 - PS 002 ČSOV Elektro...'!$L$200</f>
        <v>0</v>
      </c>
      <c r="AU102" s="166">
        <f>'502 - PS 002 ČSOV Elektro...'!$N$200</f>
        <v>0</v>
      </c>
      <c r="AV102" s="164">
        <f t="shared" si="0"/>
        <v>0</v>
      </c>
      <c r="BJ102" s="68" t="s">
        <v>65</v>
      </c>
      <c r="BL102" s="68" t="s">
        <v>59</v>
      </c>
      <c r="BM102" s="68" t="s">
        <v>89</v>
      </c>
      <c r="BN102" s="68" t="s">
        <v>3</v>
      </c>
      <c r="CB102" s="68" t="s">
        <v>1</v>
      </c>
      <c r="CC102" s="68" t="s">
        <v>67</v>
      </c>
    </row>
    <row r="103" spans="1:81" s="6" customFormat="1" ht="16.5" customHeight="1">
      <c r="A103" s="63" t="s">
        <v>61</v>
      </c>
      <c r="B103" s="64"/>
      <c r="C103" s="65"/>
      <c r="D103" s="267" t="s">
        <v>90</v>
      </c>
      <c r="E103" s="267"/>
      <c r="F103" s="267"/>
      <c r="G103" s="267"/>
      <c r="H103" s="267"/>
      <c r="I103" s="66"/>
      <c r="J103" s="267" t="s">
        <v>91</v>
      </c>
      <c r="K103" s="267"/>
      <c r="L103" s="267"/>
      <c r="M103" s="267"/>
      <c r="N103" s="267"/>
      <c r="O103" s="267"/>
      <c r="P103" s="267"/>
      <c r="Q103" s="267"/>
      <c r="R103" s="267"/>
      <c r="S103" s="267"/>
      <c r="T103" s="267"/>
      <c r="U103" s="267"/>
      <c r="V103" s="267"/>
      <c r="W103" s="267"/>
      <c r="X103" s="267"/>
      <c r="Y103" s="267"/>
      <c r="Z103" s="267"/>
      <c r="AA103" s="267"/>
      <c r="AB103" s="267"/>
      <c r="AC103" s="267"/>
      <c r="AD103" s="267"/>
      <c r="AE103" s="267"/>
      <c r="AF103" s="267"/>
      <c r="AG103" s="268">
        <f>'901 - VON'!J30</f>
        <v>-30000</v>
      </c>
      <c r="AH103" s="269"/>
      <c r="AI103" s="269"/>
      <c r="AJ103" s="269"/>
      <c r="AK103" s="269"/>
      <c r="AL103" s="269"/>
      <c r="AM103" s="269"/>
      <c r="AN103" s="268" t="e">
        <f>SUM(AG103,#REF!)</f>
        <v>#REF!</v>
      </c>
      <c r="AO103" s="269"/>
      <c r="AP103" s="269"/>
      <c r="AQ103" s="67" t="s">
        <v>91</v>
      </c>
      <c r="AR103" s="250">
        <v>-30000</v>
      </c>
      <c r="AS103" s="250">
        <v>0</v>
      </c>
      <c r="AT103" s="166">
        <f>'901 - VON'!$L$128</f>
        <v>0</v>
      </c>
      <c r="AU103" s="166">
        <f>'901 - VON'!$N$128</f>
        <v>0</v>
      </c>
      <c r="AV103" s="164">
        <v>0</v>
      </c>
      <c r="BJ103" s="68" t="s">
        <v>65</v>
      </c>
      <c r="BL103" s="68" t="s">
        <v>59</v>
      </c>
      <c r="BM103" s="68" t="s">
        <v>92</v>
      </c>
      <c r="BN103" s="68" t="s">
        <v>3</v>
      </c>
      <c r="CB103" s="68" t="s">
        <v>1</v>
      </c>
      <c r="CC103" s="68" t="s">
        <v>67</v>
      </c>
    </row>
    <row r="104" spans="1:81" s="1" customFormat="1" ht="6.9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247"/>
      <c r="AS104" s="248"/>
      <c r="AT104" s="147"/>
      <c r="AU104" s="147"/>
      <c r="AV104" s="147"/>
    </row>
  </sheetData>
  <mergeCells count="74">
    <mergeCell ref="AJ87:AN87"/>
    <mergeCell ref="AT91:AV91"/>
    <mergeCell ref="AN97:AP97"/>
    <mergeCell ref="J97:AF97"/>
    <mergeCell ref="AG97:AM97"/>
    <mergeCell ref="AN94:AP94"/>
    <mergeCell ref="AN95:AP95"/>
    <mergeCell ref="D97:H97"/>
    <mergeCell ref="D98:H98"/>
    <mergeCell ref="J98:AF98"/>
    <mergeCell ref="AG98:AM98"/>
    <mergeCell ref="AN98:AP98"/>
    <mergeCell ref="AN99:AP99"/>
    <mergeCell ref="J99:AF99"/>
    <mergeCell ref="AG99:AM99"/>
    <mergeCell ref="D99:H99"/>
    <mergeCell ref="AN100:AP100"/>
    <mergeCell ref="J100:AF100"/>
    <mergeCell ref="AG100:AM100"/>
    <mergeCell ref="D100:H100"/>
    <mergeCell ref="AN101:AP101"/>
    <mergeCell ref="J101:AF101"/>
    <mergeCell ref="AG101:AM101"/>
    <mergeCell ref="D101:H101"/>
    <mergeCell ref="AG102:AM102"/>
    <mergeCell ref="AN102:AP102"/>
    <mergeCell ref="J102:AF102"/>
    <mergeCell ref="D102:H102"/>
    <mergeCell ref="D103:H103"/>
    <mergeCell ref="AN103:AP103"/>
    <mergeCell ref="J103:AF103"/>
    <mergeCell ref="AG103:AM103"/>
    <mergeCell ref="AT2:AU2"/>
    <mergeCell ref="AU5:AU34"/>
    <mergeCell ref="K5:AJ5"/>
    <mergeCell ref="K6:AJ6"/>
    <mergeCell ref="L85:AJ85"/>
    <mergeCell ref="AM89:AP89"/>
    <mergeCell ref="AM90:AP90"/>
    <mergeCell ref="AN92:AP92"/>
    <mergeCell ref="AG92:AM92"/>
    <mergeCell ref="C92:G92"/>
    <mergeCell ref="I92:AF92"/>
    <mergeCell ref="AG94:AM94"/>
    <mergeCell ref="D95:H95"/>
    <mergeCell ref="AG95:AM95"/>
    <mergeCell ref="J95:AF95"/>
    <mergeCell ref="D96:H96"/>
    <mergeCell ref="AN96:AP96"/>
    <mergeCell ref="J96:AF96"/>
    <mergeCell ref="AG96:AM96"/>
    <mergeCell ref="E14:AJ14"/>
    <mergeCell ref="E23:AN23"/>
    <mergeCell ref="AK26:AO26"/>
    <mergeCell ref="L28:P28"/>
    <mergeCell ref="AK28:AO28"/>
    <mergeCell ref="W28:AE28"/>
    <mergeCell ref="AK29:AO29"/>
    <mergeCell ref="L29:P29"/>
    <mergeCell ref="W29:AE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W33:AE33"/>
    <mergeCell ref="L33:P33"/>
    <mergeCell ref="AK33:AO33"/>
    <mergeCell ref="AK35:AO35"/>
    <mergeCell ref="X35:AB35"/>
  </mergeCells>
  <hyperlinks>
    <hyperlink ref="A95" location="'101 - SO 101 Komunikace'!C2" display="/" xr:uid="{00000000-0004-0000-0000-000000000000}"/>
    <hyperlink ref="A96" location="'301 - SO 301 Vodovod'!C2" display="/" xr:uid="{00000000-0004-0000-0000-000001000000}"/>
    <hyperlink ref="A97" location="'302 - SO 302 Dešťová kana...'!C2" display="/" xr:uid="{00000000-0004-0000-0000-000002000000}"/>
    <hyperlink ref="A98" location="'303 - SO 303 Splašková Ka...'!C2" display="/" xr:uid="{00000000-0004-0000-0000-000003000000}"/>
    <hyperlink ref="A99" location="'401 - SO 401 Veřejné osvě...'!C2" display="/" xr:uid="{00000000-0004-0000-0000-000004000000}"/>
    <hyperlink ref="A100" location="'402 - SO 402 Rozvody NN'!C2" display="/" xr:uid="{00000000-0004-0000-0000-000005000000}"/>
    <hyperlink ref="A101" location="'501 - PS 001 ČSOV Strojně...'!C2" display="/" xr:uid="{00000000-0004-0000-0000-000006000000}"/>
    <hyperlink ref="A102" location="'502 - PS 002 ČSOV Elektro...'!C2" display="/" xr:uid="{00000000-0004-0000-0000-000007000000}"/>
    <hyperlink ref="A103" location="'901 - VON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BD128"/>
  <sheetViews>
    <sheetView showGridLines="0" topLeftCell="A103" workbookViewId="0">
      <selection activeCell="H127" sqref="H12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13.140625" hidden="1" customWidth="1"/>
    <col min="12" max="12" width="20.140625" hidden="1" customWidth="1"/>
    <col min="13" max="13" width="12.28515625" hidden="1" customWidth="1"/>
    <col min="14" max="14" width="24" hidden="1" customWidth="1"/>
    <col min="15" max="15" width="12.28515625" hidden="1" customWidth="1"/>
    <col min="16" max="16" width="22.140625" hidden="1" customWidth="1"/>
    <col min="17" max="17" width="9.5703125" customWidth="1"/>
    <col min="18" max="18" width="10.7109375" customWidth="1"/>
    <col min="19" max="19" width="16.28515625" customWidth="1"/>
    <col min="20" max="20" width="11" customWidth="1"/>
    <col min="21" max="21" width="15" customWidth="1"/>
    <col min="22" max="22" width="16.28515625" customWidth="1"/>
    <col min="35" max="56" width="9.28515625" hidden="1"/>
  </cols>
  <sheetData>
    <row r="1" spans="2:37" hidden="1"/>
    <row r="2" spans="2:37" ht="36.9" hidden="1" customHeight="1">
      <c r="K2" s="270" t="s">
        <v>4</v>
      </c>
      <c r="L2" s="271"/>
      <c r="M2" s="271"/>
      <c r="AK2" s="17" t="s">
        <v>92</v>
      </c>
    </row>
    <row r="3" spans="2:37" ht="6.9" hidden="1" customHeight="1">
      <c r="B3" s="18"/>
      <c r="C3" s="19"/>
      <c r="D3" s="19"/>
      <c r="E3" s="19"/>
      <c r="F3" s="19"/>
      <c r="G3" s="19"/>
      <c r="H3" s="19"/>
      <c r="I3" s="19"/>
      <c r="J3" s="19"/>
      <c r="K3" s="20"/>
      <c r="AK3" s="17" t="s">
        <v>67</v>
      </c>
    </row>
    <row r="4" spans="2:37" ht="24.9" hidden="1" customHeight="1">
      <c r="B4" s="20"/>
      <c r="D4" s="21" t="s">
        <v>93</v>
      </c>
      <c r="K4" s="20"/>
      <c r="AK4" s="17" t="s">
        <v>2</v>
      </c>
    </row>
    <row r="5" spans="2:37" ht="6.9" hidden="1" customHeight="1">
      <c r="B5" s="20"/>
      <c r="K5" s="20"/>
    </row>
    <row r="6" spans="2:37" ht="12" hidden="1" customHeight="1">
      <c r="B6" s="20"/>
      <c r="D6" s="26" t="s">
        <v>14</v>
      </c>
      <c r="K6" s="20"/>
    </row>
    <row r="7" spans="2:37" ht="16.5" hidden="1" customHeight="1">
      <c r="B7" s="20"/>
      <c r="E7" s="292" t="str">
        <f>'Rekapitulace stavby'!K6</f>
        <v>Králův Dvůr - Průmyslova zóna západ -Technicka vybavenost</v>
      </c>
      <c r="F7" s="293"/>
      <c r="G7" s="293"/>
      <c r="H7" s="293"/>
      <c r="K7" s="20"/>
    </row>
    <row r="8" spans="2:37" s="1" customFormat="1" ht="12" hidden="1" customHeight="1">
      <c r="B8" s="31"/>
      <c r="D8" s="26" t="s">
        <v>94</v>
      </c>
      <c r="K8" s="31"/>
    </row>
    <row r="9" spans="2:37" s="1" customFormat="1" ht="16.5" hidden="1" customHeight="1">
      <c r="B9" s="31"/>
      <c r="E9" s="277" t="s">
        <v>1812</v>
      </c>
      <c r="F9" s="294"/>
      <c r="G9" s="294"/>
      <c r="H9" s="294"/>
      <c r="K9" s="31"/>
    </row>
    <row r="10" spans="2:37" s="1" customFormat="1" hidden="1">
      <c r="B10" s="31"/>
      <c r="K10" s="31"/>
    </row>
    <row r="11" spans="2:37" s="1" customFormat="1" ht="12" hidden="1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K11" s="31"/>
    </row>
    <row r="12" spans="2:37" s="1" customFormat="1" ht="12" hidden="1" customHeight="1">
      <c r="B12" s="31"/>
      <c r="D12" s="26" t="s">
        <v>18</v>
      </c>
      <c r="F12" s="24" t="s">
        <v>19</v>
      </c>
      <c r="I12" s="26" t="s">
        <v>20</v>
      </c>
      <c r="J12" s="51" t="str">
        <f>'Rekapitulace stavby'!AN8</f>
        <v>14. 2. 2025</v>
      </c>
      <c r="K12" s="31"/>
    </row>
    <row r="13" spans="2:37" s="1" customFormat="1" ht="10.95" hidden="1" customHeight="1">
      <c r="B13" s="31"/>
      <c r="K13" s="31"/>
    </row>
    <row r="14" spans="2:37" s="1" customFormat="1" ht="12" hidden="1" customHeight="1">
      <c r="B14" s="31"/>
      <c r="D14" s="26" t="s">
        <v>22</v>
      </c>
      <c r="I14" s="26" t="s">
        <v>23</v>
      </c>
      <c r="J14" s="24" t="str">
        <f>IF('Rekapitulace stavby'!AN10="","",'Rekapitulace stavby'!AN10)</f>
        <v/>
      </c>
      <c r="K14" s="31"/>
    </row>
    <row r="15" spans="2:37" s="1" customFormat="1" ht="18" hidden="1" customHeight="1">
      <c r="B15" s="31"/>
      <c r="E15" s="24" t="str">
        <f>IF('Rekapitulace stavby'!E11="","",'Rekapitulace stavby'!E11)</f>
        <v xml:space="preserve"> </v>
      </c>
      <c r="I15" s="26" t="s">
        <v>24</v>
      </c>
      <c r="J15" s="24" t="str">
        <f>IF('Rekapitulace stavby'!AN11="","",'Rekapitulace stavby'!AN11)</f>
        <v/>
      </c>
      <c r="K15" s="31"/>
    </row>
    <row r="16" spans="2:37" s="1" customFormat="1" ht="6.9" hidden="1" customHeight="1">
      <c r="B16" s="31"/>
      <c r="K16" s="31"/>
    </row>
    <row r="17" spans="2:11" s="1" customFormat="1" ht="12" hidden="1" customHeight="1">
      <c r="B17" s="31"/>
      <c r="D17" s="26" t="s">
        <v>25</v>
      </c>
      <c r="I17" s="26" t="s">
        <v>23</v>
      </c>
      <c r="J17" s="27" t="str">
        <f>'Rekapitulace stavby'!AN13</f>
        <v>Vyplň údaj</v>
      </c>
      <c r="K17" s="31"/>
    </row>
    <row r="18" spans="2:11" s="1" customFormat="1" ht="18" hidden="1" customHeight="1">
      <c r="B18" s="31"/>
      <c r="E18" s="295" t="str">
        <f>'Rekapitulace stavby'!E14</f>
        <v>Vyplň údaj</v>
      </c>
      <c r="F18" s="275"/>
      <c r="G18" s="275"/>
      <c r="H18" s="275"/>
      <c r="I18" s="26" t="s">
        <v>24</v>
      </c>
      <c r="J18" s="27" t="str">
        <f>'Rekapitulace stavby'!AN14</f>
        <v>Vyplň údaj</v>
      </c>
      <c r="K18" s="31"/>
    </row>
    <row r="19" spans="2:11" s="1" customFormat="1" ht="6.9" hidden="1" customHeight="1">
      <c r="B19" s="31"/>
      <c r="K19" s="31"/>
    </row>
    <row r="20" spans="2:11" s="1" customFormat="1" ht="12" hidden="1" customHeight="1">
      <c r="B20" s="31"/>
      <c r="D20" s="26" t="s">
        <v>27</v>
      </c>
      <c r="I20" s="26" t="s">
        <v>23</v>
      </c>
      <c r="J20" s="24" t="str">
        <f>IF('Rekapitulace stavby'!AN16="","",'Rekapitulace stavby'!AN16)</f>
        <v/>
      </c>
      <c r="K20" s="31"/>
    </row>
    <row r="21" spans="2:11" s="1" customFormat="1" ht="18" hidden="1" customHeight="1">
      <c r="B21" s="31"/>
      <c r="E21" s="24" t="str">
        <f>IF('Rekapitulace stavby'!E17="","",'Rekapitulace stavby'!E17)</f>
        <v xml:space="preserve"> </v>
      </c>
      <c r="I21" s="26" t="s">
        <v>24</v>
      </c>
      <c r="J21" s="24" t="str">
        <f>IF('Rekapitulace stavby'!AN17="","",'Rekapitulace stavby'!AN17)</f>
        <v/>
      </c>
      <c r="K21" s="31"/>
    </row>
    <row r="22" spans="2:11" s="1" customFormat="1" ht="6.9" hidden="1" customHeight="1">
      <c r="B22" s="31"/>
      <c r="K22" s="31"/>
    </row>
    <row r="23" spans="2:11" s="1" customFormat="1" ht="12" hidden="1" customHeight="1">
      <c r="B23" s="31"/>
      <c r="D23" s="26" t="s">
        <v>29</v>
      </c>
      <c r="I23" s="26" t="s">
        <v>23</v>
      </c>
      <c r="J23" s="24" t="str">
        <f>IF('Rekapitulace stavby'!AN19="","",'Rekapitulace stavby'!AN19)</f>
        <v/>
      </c>
      <c r="K23" s="31"/>
    </row>
    <row r="24" spans="2:11" s="1" customFormat="1" ht="18" hidden="1" customHeight="1">
      <c r="B24" s="31"/>
      <c r="E24" s="24" t="str">
        <f>IF('Rekapitulace stavby'!E20="","",'Rekapitulace stavby'!E20)</f>
        <v xml:space="preserve"> </v>
      </c>
      <c r="I24" s="26" t="s">
        <v>24</v>
      </c>
      <c r="J24" s="24" t="str">
        <f>IF('Rekapitulace stavby'!AN20="","",'Rekapitulace stavby'!AN20)</f>
        <v/>
      </c>
      <c r="K24" s="31"/>
    </row>
    <row r="25" spans="2:11" s="1" customFormat="1" ht="6.9" hidden="1" customHeight="1">
      <c r="B25" s="31"/>
      <c r="K25" s="31"/>
    </row>
    <row r="26" spans="2:11" s="1" customFormat="1" ht="12" hidden="1" customHeight="1">
      <c r="B26" s="31"/>
      <c r="D26" s="26" t="s">
        <v>30</v>
      </c>
      <c r="K26" s="31"/>
    </row>
    <row r="27" spans="2:11" s="7" customFormat="1" ht="16.5" hidden="1" customHeight="1">
      <c r="B27" s="69"/>
      <c r="E27" s="263" t="s">
        <v>1</v>
      </c>
      <c r="F27" s="263"/>
      <c r="G27" s="263"/>
      <c r="H27" s="263"/>
      <c r="K27" s="69"/>
    </row>
    <row r="28" spans="2:11" s="1" customFormat="1" ht="6.9" hidden="1" customHeight="1">
      <c r="B28" s="31"/>
      <c r="K28" s="31"/>
    </row>
    <row r="29" spans="2:11" s="1" customFormat="1" ht="6.9" hidden="1" customHeight="1">
      <c r="B29" s="31"/>
      <c r="D29" s="52"/>
      <c r="E29" s="52"/>
      <c r="F29" s="52"/>
      <c r="G29" s="52"/>
      <c r="H29" s="52"/>
      <c r="I29" s="52"/>
      <c r="J29" s="52"/>
      <c r="K29" s="31"/>
    </row>
    <row r="30" spans="2:11" s="1" customFormat="1" ht="25.35" hidden="1" customHeight="1">
      <c r="B30" s="31"/>
      <c r="D30" s="70" t="s">
        <v>31</v>
      </c>
      <c r="J30" s="59">
        <f>ROUND(J117, 2)</f>
        <v>-30000</v>
      </c>
      <c r="K30" s="31"/>
    </row>
    <row r="31" spans="2:11" s="1" customFormat="1" ht="6.9" hidden="1" customHeight="1">
      <c r="B31" s="31"/>
      <c r="D31" s="52"/>
      <c r="E31" s="52"/>
      <c r="F31" s="52"/>
      <c r="G31" s="52"/>
      <c r="H31" s="52"/>
      <c r="I31" s="52"/>
      <c r="J31" s="52"/>
      <c r="K31" s="31"/>
    </row>
    <row r="32" spans="2:11" s="1" customFormat="1" ht="14.4" hidden="1" customHeight="1">
      <c r="B32" s="31"/>
      <c r="F32" s="34" t="s">
        <v>33</v>
      </c>
      <c r="I32" s="34" t="s">
        <v>32</v>
      </c>
      <c r="J32" s="34" t="s">
        <v>34</v>
      </c>
      <c r="K32" s="31"/>
    </row>
    <row r="33" spans="2:11" s="1" customFormat="1" ht="14.4" hidden="1" customHeight="1">
      <c r="B33" s="31"/>
      <c r="D33" s="53" t="s">
        <v>35</v>
      </c>
      <c r="E33" s="26" t="s">
        <v>36</v>
      </c>
      <c r="F33" s="71" t="e">
        <f>ROUND((SUM(AV117:AV126)),  2)</f>
        <v>#REF!</v>
      </c>
      <c r="I33" s="72">
        <v>0.21</v>
      </c>
      <c r="J33" s="71" t="e">
        <f>ROUND(((SUM(AV117:AV126))*I33),  2)</f>
        <v>#REF!</v>
      </c>
      <c r="K33" s="31"/>
    </row>
    <row r="34" spans="2:11" s="1" customFormat="1" ht="14.4" hidden="1" customHeight="1">
      <c r="B34" s="31"/>
      <c r="E34" s="26" t="s">
        <v>37</v>
      </c>
      <c r="F34" s="71" t="e">
        <f>ROUND((SUM(AW117:AW126)),  2)</f>
        <v>#REF!</v>
      </c>
      <c r="I34" s="72">
        <v>0.12</v>
      </c>
      <c r="J34" s="71" t="e">
        <f>ROUND(((SUM(AW117:AW126))*I34),  2)</f>
        <v>#REF!</v>
      </c>
      <c r="K34" s="31"/>
    </row>
    <row r="35" spans="2:11" s="1" customFormat="1" ht="14.4" hidden="1" customHeight="1">
      <c r="B35" s="31"/>
      <c r="E35" s="26" t="s">
        <v>38</v>
      </c>
      <c r="F35" s="71" t="e">
        <f>ROUND((SUM(AX117:AX126)),  2)</f>
        <v>#REF!</v>
      </c>
      <c r="I35" s="72">
        <v>0.21</v>
      </c>
      <c r="J35" s="71">
        <f>0</f>
        <v>0</v>
      </c>
      <c r="K35" s="31"/>
    </row>
    <row r="36" spans="2:11" s="1" customFormat="1" ht="14.4" hidden="1" customHeight="1">
      <c r="B36" s="31"/>
      <c r="E36" s="26" t="s">
        <v>39</v>
      </c>
      <c r="F36" s="71" t="e">
        <f>ROUND((SUM(AY117:AY126)),  2)</f>
        <v>#REF!</v>
      </c>
      <c r="I36" s="72">
        <v>0.12</v>
      </c>
      <c r="J36" s="71">
        <f>0</f>
        <v>0</v>
      </c>
      <c r="K36" s="31"/>
    </row>
    <row r="37" spans="2:11" s="1" customFormat="1" ht="14.4" hidden="1" customHeight="1">
      <c r="B37" s="31"/>
      <c r="E37" s="26" t="s">
        <v>40</v>
      </c>
      <c r="F37" s="71" t="e">
        <f>ROUND((SUM(AZ117:AZ126)),  2)</f>
        <v>#REF!</v>
      </c>
      <c r="I37" s="72">
        <v>0</v>
      </c>
      <c r="J37" s="71">
        <f>0</f>
        <v>0</v>
      </c>
      <c r="K37" s="31"/>
    </row>
    <row r="38" spans="2:11" s="1" customFormat="1" ht="6.9" hidden="1" customHeight="1">
      <c r="B38" s="31"/>
      <c r="K38" s="31"/>
    </row>
    <row r="39" spans="2:11" s="1" customFormat="1" ht="25.35" hidden="1" customHeight="1">
      <c r="B39" s="31"/>
      <c r="C39" s="73"/>
      <c r="D39" s="74" t="s">
        <v>41</v>
      </c>
      <c r="E39" s="54"/>
      <c r="F39" s="54"/>
      <c r="G39" s="75" t="s">
        <v>42</v>
      </c>
      <c r="H39" s="76" t="s">
        <v>43</v>
      </c>
      <c r="I39" s="54"/>
      <c r="J39" s="77" t="e">
        <f>SUM(J30:J37)</f>
        <v>#REF!</v>
      </c>
      <c r="K39" s="31"/>
    </row>
    <row r="40" spans="2:11" s="1" customFormat="1" ht="14.4" hidden="1" customHeight="1">
      <c r="B40" s="31"/>
      <c r="K40" s="31"/>
    </row>
    <row r="41" spans="2:11" ht="14.4" hidden="1" customHeight="1">
      <c r="B41" s="20"/>
      <c r="K41" s="20"/>
    </row>
    <row r="42" spans="2:11" ht="14.4" hidden="1" customHeight="1">
      <c r="B42" s="20"/>
      <c r="K42" s="20"/>
    </row>
    <row r="43" spans="2:11" ht="14.4" hidden="1" customHeight="1">
      <c r="B43" s="20"/>
      <c r="K43" s="20"/>
    </row>
    <row r="44" spans="2:11" ht="14.4" hidden="1" customHeight="1">
      <c r="B44" s="20"/>
      <c r="K44" s="20"/>
    </row>
    <row r="45" spans="2:11" ht="14.4" hidden="1" customHeight="1">
      <c r="B45" s="20"/>
      <c r="K45" s="20"/>
    </row>
    <row r="46" spans="2:11" ht="14.4" hidden="1" customHeight="1">
      <c r="B46" s="20"/>
      <c r="K46" s="20"/>
    </row>
    <row r="47" spans="2:11" ht="14.4" hidden="1" customHeight="1">
      <c r="B47" s="20"/>
      <c r="K47" s="20"/>
    </row>
    <row r="48" spans="2:11" ht="14.4" hidden="1" customHeight="1">
      <c r="B48" s="20"/>
      <c r="K48" s="20"/>
    </row>
    <row r="49" spans="2:11" ht="14.4" hidden="1" customHeight="1">
      <c r="B49" s="20"/>
      <c r="K49" s="20"/>
    </row>
    <row r="50" spans="2:11" s="1" customFormat="1" ht="14.4" hidden="1" customHeight="1">
      <c r="B50" s="31"/>
      <c r="D50" s="40" t="s">
        <v>44</v>
      </c>
      <c r="E50" s="41"/>
      <c r="F50" s="41"/>
      <c r="G50" s="40" t="s">
        <v>45</v>
      </c>
      <c r="H50" s="41"/>
      <c r="I50" s="41"/>
      <c r="J50" s="41"/>
      <c r="K50" s="31"/>
    </row>
    <row r="51" spans="2:11" hidden="1">
      <c r="B51" s="20"/>
      <c r="K51" s="20"/>
    </row>
    <row r="52" spans="2:11" hidden="1">
      <c r="B52" s="20"/>
      <c r="K52" s="20"/>
    </row>
    <row r="53" spans="2:11" hidden="1">
      <c r="B53" s="20"/>
      <c r="K53" s="20"/>
    </row>
    <row r="54" spans="2:11" hidden="1">
      <c r="B54" s="20"/>
      <c r="K54" s="20"/>
    </row>
    <row r="55" spans="2:11" hidden="1">
      <c r="B55" s="20"/>
      <c r="K55" s="20"/>
    </row>
    <row r="56" spans="2:11" hidden="1">
      <c r="B56" s="20"/>
      <c r="K56" s="20"/>
    </row>
    <row r="57" spans="2:11" hidden="1">
      <c r="B57" s="20"/>
      <c r="K57" s="20"/>
    </row>
    <row r="58" spans="2:11" hidden="1">
      <c r="B58" s="20"/>
      <c r="K58" s="20"/>
    </row>
    <row r="59" spans="2:11" hidden="1">
      <c r="B59" s="20"/>
      <c r="K59" s="20"/>
    </row>
    <row r="60" spans="2:11" hidden="1">
      <c r="B60" s="20"/>
      <c r="K60" s="20"/>
    </row>
    <row r="61" spans="2:11" s="1" customFormat="1" ht="13.2" hidden="1">
      <c r="B61" s="31"/>
      <c r="D61" s="42" t="s">
        <v>46</v>
      </c>
      <c r="E61" s="33"/>
      <c r="F61" s="78" t="s">
        <v>47</v>
      </c>
      <c r="G61" s="42" t="s">
        <v>46</v>
      </c>
      <c r="H61" s="33"/>
      <c r="I61" s="33"/>
      <c r="J61" s="79" t="s">
        <v>47</v>
      </c>
      <c r="K61" s="31"/>
    </row>
    <row r="62" spans="2:11" hidden="1">
      <c r="B62" s="20"/>
      <c r="K62" s="20"/>
    </row>
    <row r="63" spans="2:11" hidden="1">
      <c r="B63" s="20"/>
      <c r="K63" s="20"/>
    </row>
    <row r="64" spans="2:11" hidden="1">
      <c r="B64" s="20"/>
      <c r="K64" s="20"/>
    </row>
    <row r="65" spans="2:11" s="1" customFormat="1" ht="13.2" hidden="1">
      <c r="B65" s="31"/>
      <c r="D65" s="40" t="s">
        <v>48</v>
      </c>
      <c r="E65" s="41"/>
      <c r="F65" s="41"/>
      <c r="G65" s="40" t="s">
        <v>49</v>
      </c>
      <c r="H65" s="41"/>
      <c r="I65" s="41"/>
      <c r="J65" s="41"/>
      <c r="K65" s="31"/>
    </row>
    <row r="66" spans="2:11" hidden="1">
      <c r="B66" s="20"/>
      <c r="K66" s="20"/>
    </row>
    <row r="67" spans="2:11" hidden="1">
      <c r="B67" s="20"/>
      <c r="K67" s="20"/>
    </row>
    <row r="68" spans="2:11" hidden="1">
      <c r="B68" s="20"/>
      <c r="K68" s="20"/>
    </row>
    <row r="69" spans="2:11" hidden="1">
      <c r="B69" s="20"/>
      <c r="K69" s="20"/>
    </row>
    <row r="70" spans="2:11" hidden="1">
      <c r="B70" s="20"/>
      <c r="K70" s="20"/>
    </row>
    <row r="71" spans="2:11" hidden="1">
      <c r="B71" s="20"/>
      <c r="K71" s="20"/>
    </row>
    <row r="72" spans="2:11" hidden="1">
      <c r="B72" s="20"/>
      <c r="K72" s="20"/>
    </row>
    <row r="73" spans="2:11" hidden="1">
      <c r="B73" s="20"/>
      <c r="K73" s="20"/>
    </row>
    <row r="74" spans="2:11" hidden="1">
      <c r="B74" s="20"/>
      <c r="K74" s="20"/>
    </row>
    <row r="75" spans="2:11" hidden="1">
      <c r="B75" s="20"/>
      <c r="K75" s="20"/>
    </row>
    <row r="76" spans="2:11" s="1" customFormat="1" ht="13.2" hidden="1">
      <c r="B76" s="31"/>
      <c r="D76" s="42" t="s">
        <v>46</v>
      </c>
      <c r="E76" s="33"/>
      <c r="F76" s="78" t="s">
        <v>47</v>
      </c>
      <c r="G76" s="42" t="s">
        <v>46</v>
      </c>
      <c r="H76" s="33"/>
      <c r="I76" s="33"/>
      <c r="J76" s="79" t="s">
        <v>47</v>
      </c>
      <c r="K76" s="31"/>
    </row>
    <row r="77" spans="2:11" s="1" customFormat="1" ht="14.4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31"/>
    </row>
    <row r="78" spans="2:11" hidden="1"/>
    <row r="79" spans="2:11" hidden="1"/>
    <row r="80" spans="2:11" hidden="1"/>
    <row r="81" spans="2:38" s="1" customFormat="1" ht="6.9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31"/>
    </row>
    <row r="82" spans="2:38" s="1" customFormat="1" ht="24.9" hidden="1" customHeight="1">
      <c r="B82" s="31"/>
      <c r="C82" s="21" t="s">
        <v>96</v>
      </c>
      <c r="K82" s="31"/>
    </row>
    <row r="83" spans="2:38" s="1" customFormat="1" ht="6.9" hidden="1" customHeight="1">
      <c r="B83" s="31"/>
      <c r="K83" s="31"/>
    </row>
    <row r="84" spans="2:38" s="1" customFormat="1" ht="12" hidden="1" customHeight="1">
      <c r="B84" s="31"/>
      <c r="C84" s="26" t="s">
        <v>14</v>
      </c>
      <c r="K84" s="31"/>
    </row>
    <row r="85" spans="2:38" s="1" customFormat="1" ht="16.5" hidden="1" customHeight="1">
      <c r="B85" s="31"/>
      <c r="E85" s="292" t="str">
        <f>E7</f>
        <v>Králův Dvůr - Průmyslova zóna západ -Technicka vybavenost</v>
      </c>
      <c r="F85" s="293"/>
      <c r="G85" s="293"/>
      <c r="H85" s="293"/>
      <c r="K85" s="31"/>
    </row>
    <row r="86" spans="2:38" s="1" customFormat="1" ht="12" hidden="1" customHeight="1">
      <c r="B86" s="31"/>
      <c r="C86" s="26" t="s">
        <v>94</v>
      </c>
      <c r="K86" s="31"/>
    </row>
    <row r="87" spans="2:38" s="1" customFormat="1" ht="16.5" hidden="1" customHeight="1">
      <c r="B87" s="31"/>
      <c r="E87" s="277" t="str">
        <f>E9</f>
        <v>901 - VON</v>
      </c>
      <c r="F87" s="294"/>
      <c r="G87" s="294"/>
      <c r="H87" s="294"/>
      <c r="K87" s="31"/>
    </row>
    <row r="88" spans="2:38" s="1" customFormat="1" ht="6.9" hidden="1" customHeight="1">
      <c r="B88" s="31"/>
      <c r="K88" s="31"/>
    </row>
    <row r="89" spans="2:38" s="1" customFormat="1" ht="12" hidden="1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1" t="str">
        <f>IF(J12="","",J12)</f>
        <v>14. 2. 2025</v>
      </c>
      <c r="K89" s="31"/>
    </row>
    <row r="90" spans="2:38" s="1" customFormat="1" ht="6.9" hidden="1" customHeight="1">
      <c r="B90" s="31"/>
      <c r="K90" s="31"/>
    </row>
    <row r="91" spans="2:38" s="1" customFormat="1" ht="15.15" hidden="1" customHeight="1">
      <c r="B91" s="31"/>
      <c r="C91" s="26" t="s">
        <v>22</v>
      </c>
      <c r="F91" s="24" t="str">
        <f>E15</f>
        <v xml:space="preserve"> </v>
      </c>
      <c r="I91" s="26" t="s">
        <v>27</v>
      </c>
      <c r="J91" s="29" t="str">
        <f>E21</f>
        <v xml:space="preserve"> </v>
      </c>
      <c r="K91" s="31"/>
    </row>
    <row r="92" spans="2:38" s="1" customFormat="1" ht="15.15" hidden="1" customHeight="1">
      <c r="B92" s="31"/>
      <c r="C92" s="26" t="s">
        <v>25</v>
      </c>
      <c r="F92" s="24" t="str">
        <f>IF(E18="","",E18)</f>
        <v>Vyplň údaj</v>
      </c>
      <c r="I92" s="26" t="s">
        <v>29</v>
      </c>
      <c r="J92" s="29" t="str">
        <f>E24</f>
        <v xml:space="preserve"> </v>
      </c>
      <c r="K92" s="31"/>
    </row>
    <row r="93" spans="2:38" s="1" customFormat="1" ht="10.35" hidden="1" customHeight="1">
      <c r="B93" s="31"/>
      <c r="K93" s="31"/>
    </row>
    <row r="94" spans="2:38" s="1" customFormat="1" ht="29.25" hidden="1" customHeight="1">
      <c r="B94" s="31"/>
      <c r="C94" s="80" t="s">
        <v>97</v>
      </c>
      <c r="D94" s="73"/>
      <c r="E94" s="73"/>
      <c r="F94" s="73"/>
      <c r="G94" s="73"/>
      <c r="H94" s="73"/>
      <c r="I94" s="73"/>
      <c r="J94" s="81" t="s">
        <v>98</v>
      </c>
      <c r="K94" s="31"/>
    </row>
    <row r="95" spans="2:38" s="1" customFormat="1" ht="10.35" hidden="1" customHeight="1">
      <c r="B95" s="31"/>
      <c r="K95" s="31"/>
    </row>
    <row r="96" spans="2:38" s="1" customFormat="1" ht="22.95" hidden="1" customHeight="1">
      <c r="B96" s="31"/>
      <c r="C96" s="82" t="s">
        <v>99</v>
      </c>
      <c r="J96" s="59">
        <f>J117</f>
        <v>-30000</v>
      </c>
      <c r="K96" s="31"/>
      <c r="AL96" s="17" t="s">
        <v>100</v>
      </c>
    </row>
    <row r="97" spans="2:11" s="8" customFormat="1" ht="24.9" hidden="1" customHeight="1">
      <c r="B97" s="83"/>
      <c r="D97" s="84" t="s">
        <v>1813</v>
      </c>
      <c r="E97" s="85"/>
      <c r="F97" s="85"/>
      <c r="G97" s="85"/>
      <c r="H97" s="85"/>
      <c r="I97" s="85"/>
      <c r="J97" s="86">
        <f>J118</f>
        <v>-30000</v>
      </c>
      <c r="K97" s="83"/>
    </row>
    <row r="98" spans="2:11" s="1" customFormat="1" ht="21.75" hidden="1" customHeight="1">
      <c r="B98" s="31"/>
      <c r="K98" s="31"/>
    </row>
    <row r="99" spans="2:11" s="1" customFormat="1" ht="6.9" hidden="1" customHeight="1">
      <c r="B99" s="43"/>
      <c r="C99" s="44"/>
      <c r="D99" s="44"/>
      <c r="E99" s="44"/>
      <c r="F99" s="44"/>
      <c r="G99" s="44"/>
      <c r="H99" s="44"/>
      <c r="I99" s="44"/>
      <c r="J99" s="44"/>
      <c r="K99" s="31"/>
    </row>
    <row r="100" spans="2:11" hidden="1"/>
    <row r="101" spans="2:11" hidden="1"/>
    <row r="102" spans="2:11" hidden="1"/>
    <row r="103" spans="2:11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31"/>
    </row>
    <row r="104" spans="2:11" s="1" customFormat="1" ht="24.9" customHeight="1">
      <c r="B104" s="31"/>
      <c r="C104" s="21" t="s">
        <v>108</v>
      </c>
      <c r="K104" s="31"/>
    </row>
    <row r="105" spans="2:11" s="1" customFormat="1" ht="6.9" customHeight="1">
      <c r="B105" s="31"/>
      <c r="K105" s="31"/>
    </row>
    <row r="106" spans="2:11" s="1" customFormat="1" ht="12" customHeight="1">
      <c r="B106" s="31"/>
      <c r="C106" s="26" t="s">
        <v>14</v>
      </c>
      <c r="K106" s="31"/>
    </row>
    <row r="107" spans="2:11" s="1" customFormat="1" ht="16.5" customHeight="1">
      <c r="B107" s="31"/>
      <c r="E107" s="292" t="str">
        <f>E7</f>
        <v>Králův Dvůr - Průmyslova zóna západ -Technicka vybavenost</v>
      </c>
      <c r="F107" s="293"/>
      <c r="G107" s="293"/>
      <c r="H107" s="293"/>
      <c r="K107" s="31"/>
    </row>
    <row r="108" spans="2:11" s="1" customFormat="1" ht="12" customHeight="1">
      <c r="B108" s="31"/>
      <c r="C108" s="26" t="s">
        <v>94</v>
      </c>
      <c r="K108" s="31"/>
    </row>
    <row r="109" spans="2:11" s="1" customFormat="1" ht="16.5" customHeight="1">
      <c r="B109" s="31"/>
      <c r="E109" s="277" t="str">
        <f>E9</f>
        <v>901 - VON</v>
      </c>
      <c r="F109" s="294"/>
      <c r="G109" s="294"/>
      <c r="H109" s="294"/>
      <c r="K109" s="31"/>
    </row>
    <row r="110" spans="2:11" s="1" customFormat="1" ht="6.9" customHeight="1">
      <c r="B110" s="31"/>
      <c r="K110" s="31"/>
    </row>
    <row r="111" spans="2:11" s="1" customFormat="1" ht="12" customHeight="1">
      <c r="B111" s="31"/>
      <c r="C111" s="26" t="s">
        <v>18</v>
      </c>
      <c r="F111" s="24" t="str">
        <f>F12</f>
        <v xml:space="preserve"> </v>
      </c>
      <c r="I111" s="26" t="s">
        <v>20</v>
      </c>
      <c r="J111" s="51"/>
      <c r="K111" s="31"/>
    </row>
    <row r="112" spans="2:11" s="1" customFormat="1" ht="6.9" customHeight="1">
      <c r="B112" s="31"/>
      <c r="K112" s="31"/>
    </row>
    <row r="113" spans="2:56" s="1" customFormat="1" ht="15.15" customHeight="1">
      <c r="B113" s="31"/>
      <c r="C113" s="26" t="s">
        <v>22</v>
      </c>
      <c r="F113" s="24" t="str">
        <f>E15</f>
        <v xml:space="preserve"> </v>
      </c>
      <c r="I113" s="26" t="s">
        <v>27</v>
      </c>
      <c r="J113" s="29" t="str">
        <f>E21</f>
        <v xml:space="preserve"> </v>
      </c>
      <c r="K113" s="31"/>
    </row>
    <row r="114" spans="2:56" s="1" customFormat="1" ht="15.15" customHeight="1">
      <c r="B114" s="31"/>
      <c r="C114" s="26" t="s">
        <v>25</v>
      </c>
      <c r="F114" s="24" t="str">
        <f>IF(E18="","",E18)</f>
        <v>Vyplň údaj</v>
      </c>
      <c r="I114" s="26" t="s">
        <v>29</v>
      </c>
      <c r="J114" s="29" t="str">
        <f>E24</f>
        <v xml:space="preserve"> </v>
      </c>
      <c r="K114" s="31"/>
    </row>
    <row r="115" spans="2:56" s="1" customFormat="1" ht="10.35" customHeight="1" thickBot="1">
      <c r="B115" s="31"/>
      <c r="K115" s="31"/>
    </row>
    <row r="116" spans="2:56" s="10" customFormat="1" ht="29.25" customHeight="1" thickBot="1">
      <c r="B116" s="91"/>
      <c r="C116" s="92" t="s">
        <v>109</v>
      </c>
      <c r="D116" s="93" t="s">
        <v>54</v>
      </c>
      <c r="E116" s="93" t="s">
        <v>50</v>
      </c>
      <c r="F116" s="93" t="s">
        <v>51</v>
      </c>
      <c r="G116" s="93" t="s">
        <v>110</v>
      </c>
      <c r="H116" s="93" t="s">
        <v>111</v>
      </c>
      <c r="I116" s="93" t="s">
        <v>112</v>
      </c>
      <c r="J116" s="94" t="s">
        <v>98</v>
      </c>
      <c r="K116" s="296" t="s">
        <v>1837</v>
      </c>
      <c r="L116" s="296"/>
      <c r="M116" s="296"/>
      <c r="N116" s="296"/>
      <c r="O116" s="296"/>
      <c r="P116" s="297"/>
    </row>
    <row r="117" spans="2:56" s="1" customFormat="1" ht="22.95" customHeight="1" thickBot="1">
      <c r="B117" s="31"/>
      <c r="C117" s="57" t="s">
        <v>113</v>
      </c>
      <c r="J117" s="95">
        <f>BB117</f>
        <v>-30000</v>
      </c>
      <c r="K117" s="298" t="s">
        <v>1833</v>
      </c>
      <c r="L117" s="299"/>
      <c r="M117" s="300" t="s">
        <v>1838</v>
      </c>
      <c r="N117" s="301"/>
      <c r="O117" s="302" t="s">
        <v>1839</v>
      </c>
      <c r="P117" s="303"/>
      <c r="AK117" s="17" t="s">
        <v>56</v>
      </c>
      <c r="AL117" s="17" t="s">
        <v>100</v>
      </c>
      <c r="BB117" s="96">
        <f>BB118</f>
        <v>-30000</v>
      </c>
    </row>
    <row r="118" spans="2:56" s="11" customFormat="1" ht="25.95" customHeight="1">
      <c r="B118" s="97"/>
      <c r="D118" s="98" t="s">
        <v>56</v>
      </c>
      <c r="E118" s="99" t="s">
        <v>1814</v>
      </c>
      <c r="F118" s="99" t="s">
        <v>1815</v>
      </c>
      <c r="I118" s="100"/>
      <c r="J118" s="101">
        <f>BB118</f>
        <v>-30000</v>
      </c>
      <c r="K118" s="148" t="s">
        <v>111</v>
      </c>
      <c r="L118" s="149" t="s">
        <v>1840</v>
      </c>
      <c r="M118" s="150" t="s">
        <v>111</v>
      </c>
      <c r="N118" s="151" t="s">
        <v>1840</v>
      </c>
      <c r="O118" s="152" t="s">
        <v>111</v>
      </c>
      <c r="P118" s="153" t="s">
        <v>1840</v>
      </c>
      <c r="AI118" s="98" t="s">
        <v>137</v>
      </c>
      <c r="AK118" s="102" t="s">
        <v>56</v>
      </c>
      <c r="AL118" s="102" t="s">
        <v>57</v>
      </c>
      <c r="AP118" s="98" t="s">
        <v>116</v>
      </c>
      <c r="BB118" s="103">
        <f>SUM(BB119:BB126)</f>
        <v>-30000</v>
      </c>
    </row>
    <row r="119" spans="2:56" s="1" customFormat="1" ht="16.5" customHeight="1">
      <c r="B119" s="106"/>
      <c r="C119" s="107" t="s">
        <v>65</v>
      </c>
      <c r="D119" s="107" t="s">
        <v>118</v>
      </c>
      <c r="E119" s="108" t="s">
        <v>1816</v>
      </c>
      <c r="F119" s="109" t="s">
        <v>1817</v>
      </c>
      <c r="G119" s="110" t="s">
        <v>1150</v>
      </c>
      <c r="H119" s="111"/>
      <c r="I119" s="112">
        <v>575000</v>
      </c>
      <c r="J119" s="154">
        <f t="shared" ref="J119:J126" si="0">ROUND(I119*H119,2)</f>
        <v>0</v>
      </c>
      <c r="K119" s="147"/>
      <c r="L119" s="161"/>
      <c r="M119" s="147"/>
      <c r="N119" s="161">
        <f>M119*I119</f>
        <v>0</v>
      </c>
      <c r="O119" s="159">
        <f>H119-M119-K119</f>
        <v>0</v>
      </c>
      <c r="P119" s="160">
        <f>J119-N119-L119</f>
        <v>0</v>
      </c>
      <c r="R119" s="1">
        <f>K119+M119</f>
        <v>0</v>
      </c>
      <c r="S119" s="199">
        <f>L119+N119</f>
        <v>0</v>
      </c>
      <c r="AI119" s="113" t="s">
        <v>122</v>
      </c>
      <c r="AK119" s="113" t="s">
        <v>118</v>
      </c>
      <c r="AL119" s="113" t="s">
        <v>65</v>
      </c>
      <c r="AP119" s="17" t="s">
        <v>116</v>
      </c>
      <c r="AV119" s="114" t="e">
        <f>IF(#REF!="základní",J119,0)</f>
        <v>#REF!</v>
      </c>
      <c r="AW119" s="114" t="e">
        <f>IF(#REF!="snížená",J119,0)</f>
        <v>#REF!</v>
      </c>
      <c r="AX119" s="114" t="e">
        <f>IF(#REF!="zákl. přenesená",J119,0)</f>
        <v>#REF!</v>
      </c>
      <c r="AY119" s="114" t="e">
        <f>IF(#REF!="sníž. přenesená",J119,0)</f>
        <v>#REF!</v>
      </c>
      <c r="AZ119" s="114" t="e">
        <f>IF(#REF!="nulová",J119,0)</f>
        <v>#REF!</v>
      </c>
      <c r="BA119" s="17" t="s">
        <v>65</v>
      </c>
      <c r="BB119" s="114">
        <f t="shared" ref="BB119:BB126" si="1">ROUND(I119*H119,2)</f>
        <v>0</v>
      </c>
      <c r="BC119" s="17" t="s">
        <v>122</v>
      </c>
      <c r="BD119" s="113" t="s">
        <v>67</v>
      </c>
    </row>
    <row r="120" spans="2:56" s="1" customFormat="1" ht="24.15" customHeight="1">
      <c r="B120" s="106"/>
      <c r="C120" s="107" t="s">
        <v>67</v>
      </c>
      <c r="D120" s="107" t="s">
        <v>118</v>
      </c>
      <c r="E120" s="108" t="s">
        <v>1818</v>
      </c>
      <c r="F120" s="109" t="s">
        <v>1819</v>
      </c>
      <c r="G120" s="110" t="s">
        <v>1150</v>
      </c>
      <c r="H120" s="111"/>
      <c r="I120" s="112">
        <v>80000</v>
      </c>
      <c r="J120" s="154">
        <f t="shared" si="0"/>
        <v>0</v>
      </c>
      <c r="K120" s="147"/>
      <c r="L120" s="161"/>
      <c r="M120" s="147"/>
      <c r="N120" s="161">
        <f t="shared" ref="N120:N126" si="2">M120*I120</f>
        <v>0</v>
      </c>
      <c r="O120" s="159">
        <f t="shared" ref="O120:O126" si="3">H120-M120-K120</f>
        <v>0</v>
      </c>
      <c r="P120" s="160">
        <f t="shared" ref="P120:P126" si="4">J120-N120-L120</f>
        <v>0</v>
      </c>
      <c r="R120" s="1">
        <f t="shared" ref="R120:R126" si="5">K120+M120</f>
        <v>0</v>
      </c>
      <c r="S120" s="199">
        <f t="shared" ref="S120:S126" si="6">L120+N120</f>
        <v>0</v>
      </c>
      <c r="AI120" s="113" t="s">
        <v>122</v>
      </c>
      <c r="AK120" s="113" t="s">
        <v>118</v>
      </c>
      <c r="AL120" s="113" t="s">
        <v>65</v>
      </c>
      <c r="AP120" s="17" t="s">
        <v>116</v>
      </c>
      <c r="AV120" s="114" t="e">
        <f>IF(#REF!="základní",J120,0)</f>
        <v>#REF!</v>
      </c>
      <c r="AW120" s="114" t="e">
        <f>IF(#REF!="snížená",J120,0)</f>
        <v>#REF!</v>
      </c>
      <c r="AX120" s="114" t="e">
        <f>IF(#REF!="zákl. přenesená",J120,0)</f>
        <v>#REF!</v>
      </c>
      <c r="AY120" s="114" t="e">
        <f>IF(#REF!="sníž. přenesená",J120,0)</f>
        <v>#REF!</v>
      </c>
      <c r="AZ120" s="114" t="e">
        <f>IF(#REF!="nulová",J120,0)</f>
        <v>#REF!</v>
      </c>
      <c r="BA120" s="17" t="s">
        <v>65</v>
      </c>
      <c r="BB120" s="114">
        <f t="shared" si="1"/>
        <v>0</v>
      </c>
      <c r="BC120" s="17" t="s">
        <v>122</v>
      </c>
      <c r="BD120" s="113" t="s">
        <v>122</v>
      </c>
    </row>
    <row r="121" spans="2:56" s="1" customFormat="1" ht="16.5" customHeight="1">
      <c r="B121" s="106"/>
      <c r="C121" s="107" t="s">
        <v>130</v>
      </c>
      <c r="D121" s="107" t="s">
        <v>118</v>
      </c>
      <c r="E121" s="108" t="s">
        <v>1820</v>
      </c>
      <c r="F121" s="109" t="s">
        <v>1821</v>
      </c>
      <c r="G121" s="110" t="s">
        <v>1150</v>
      </c>
      <c r="H121" s="111"/>
      <c r="I121" s="112">
        <v>45000</v>
      </c>
      <c r="J121" s="154">
        <f t="shared" si="0"/>
        <v>0</v>
      </c>
      <c r="K121" s="147"/>
      <c r="L121" s="161"/>
      <c r="M121" s="147"/>
      <c r="N121" s="161">
        <f t="shared" si="2"/>
        <v>0</v>
      </c>
      <c r="O121" s="159">
        <f t="shared" si="3"/>
        <v>0</v>
      </c>
      <c r="P121" s="160">
        <f t="shared" si="4"/>
        <v>0</v>
      </c>
      <c r="R121" s="1">
        <f t="shared" si="5"/>
        <v>0</v>
      </c>
      <c r="S121" s="199">
        <f t="shared" si="6"/>
        <v>0</v>
      </c>
      <c r="AI121" s="113" t="s">
        <v>122</v>
      </c>
      <c r="AK121" s="113" t="s">
        <v>118</v>
      </c>
      <c r="AL121" s="113" t="s">
        <v>65</v>
      </c>
      <c r="AP121" s="17" t="s">
        <v>116</v>
      </c>
      <c r="AV121" s="114" t="e">
        <f>IF(#REF!="základní",J121,0)</f>
        <v>#REF!</v>
      </c>
      <c r="AW121" s="114" t="e">
        <f>IF(#REF!="snížená",J121,0)</f>
        <v>#REF!</v>
      </c>
      <c r="AX121" s="114" t="e">
        <f>IF(#REF!="zákl. přenesená",J121,0)</f>
        <v>#REF!</v>
      </c>
      <c r="AY121" s="114" t="e">
        <f>IF(#REF!="sníž. přenesená",J121,0)</f>
        <v>#REF!</v>
      </c>
      <c r="AZ121" s="114" t="e">
        <f>IF(#REF!="nulová",J121,0)</f>
        <v>#REF!</v>
      </c>
      <c r="BA121" s="17" t="s">
        <v>65</v>
      </c>
      <c r="BB121" s="114">
        <f t="shared" si="1"/>
        <v>0</v>
      </c>
      <c r="BC121" s="17" t="s">
        <v>122</v>
      </c>
      <c r="BD121" s="113" t="s">
        <v>136</v>
      </c>
    </row>
    <row r="122" spans="2:56" s="1" customFormat="1" ht="16.5" customHeight="1">
      <c r="B122" s="106"/>
      <c r="C122" s="107" t="s">
        <v>122</v>
      </c>
      <c r="D122" s="107" t="s">
        <v>118</v>
      </c>
      <c r="E122" s="108" t="s">
        <v>1822</v>
      </c>
      <c r="F122" s="109" t="s">
        <v>1823</v>
      </c>
      <c r="G122" s="110" t="s">
        <v>1150</v>
      </c>
      <c r="H122" s="111"/>
      <c r="I122" s="112">
        <v>20000</v>
      </c>
      <c r="J122" s="154">
        <f t="shared" si="0"/>
        <v>0</v>
      </c>
      <c r="K122" s="147"/>
      <c r="L122" s="161"/>
      <c r="M122" s="147"/>
      <c r="N122" s="161">
        <f t="shared" si="2"/>
        <v>0</v>
      </c>
      <c r="O122" s="159">
        <f t="shared" si="3"/>
        <v>0</v>
      </c>
      <c r="P122" s="160">
        <f t="shared" si="4"/>
        <v>0</v>
      </c>
      <c r="R122" s="1">
        <f t="shared" si="5"/>
        <v>0</v>
      </c>
      <c r="S122" s="199">
        <f t="shared" si="6"/>
        <v>0</v>
      </c>
      <c r="AI122" s="113" t="s">
        <v>122</v>
      </c>
      <c r="AK122" s="113" t="s">
        <v>118</v>
      </c>
      <c r="AL122" s="113" t="s">
        <v>65</v>
      </c>
      <c r="AP122" s="17" t="s">
        <v>116</v>
      </c>
      <c r="AV122" s="114" t="e">
        <f>IF(#REF!="základní",J122,0)</f>
        <v>#REF!</v>
      </c>
      <c r="AW122" s="114" t="e">
        <f>IF(#REF!="snížená",J122,0)</f>
        <v>#REF!</v>
      </c>
      <c r="AX122" s="114" t="e">
        <f>IF(#REF!="zákl. přenesená",J122,0)</f>
        <v>#REF!</v>
      </c>
      <c r="AY122" s="114" t="e">
        <f>IF(#REF!="sníž. přenesená",J122,0)</f>
        <v>#REF!</v>
      </c>
      <c r="AZ122" s="114" t="e">
        <f>IF(#REF!="nulová",J122,0)</f>
        <v>#REF!</v>
      </c>
      <c r="BA122" s="17" t="s">
        <v>65</v>
      </c>
      <c r="BB122" s="114">
        <f t="shared" si="1"/>
        <v>0</v>
      </c>
      <c r="BC122" s="17" t="s">
        <v>122</v>
      </c>
      <c r="BD122" s="113" t="s">
        <v>140</v>
      </c>
    </row>
    <row r="123" spans="2:56" s="1" customFormat="1" ht="16.5" customHeight="1">
      <c r="B123" s="106"/>
      <c r="C123" s="107" t="s">
        <v>137</v>
      </c>
      <c r="D123" s="107" t="s">
        <v>118</v>
      </c>
      <c r="E123" s="108" t="s">
        <v>1824</v>
      </c>
      <c r="F123" s="109" t="s">
        <v>1825</v>
      </c>
      <c r="G123" s="110" t="s">
        <v>1150</v>
      </c>
      <c r="H123" s="111"/>
      <c r="I123" s="112">
        <v>50000</v>
      </c>
      <c r="J123" s="154">
        <f t="shared" si="0"/>
        <v>0</v>
      </c>
      <c r="K123" s="147"/>
      <c r="L123" s="161"/>
      <c r="M123" s="147"/>
      <c r="N123" s="161">
        <f t="shared" si="2"/>
        <v>0</v>
      </c>
      <c r="O123" s="159">
        <f t="shared" si="3"/>
        <v>0</v>
      </c>
      <c r="P123" s="160">
        <f t="shared" si="4"/>
        <v>0</v>
      </c>
      <c r="R123" s="1">
        <f t="shared" si="5"/>
        <v>0</v>
      </c>
      <c r="S123" s="199">
        <f t="shared" si="6"/>
        <v>0</v>
      </c>
      <c r="AI123" s="113" t="s">
        <v>122</v>
      </c>
      <c r="AK123" s="113" t="s">
        <v>118</v>
      </c>
      <c r="AL123" s="113" t="s">
        <v>65</v>
      </c>
      <c r="AP123" s="17" t="s">
        <v>116</v>
      </c>
      <c r="AV123" s="114" t="e">
        <f>IF(#REF!="základní",J123,0)</f>
        <v>#REF!</v>
      </c>
      <c r="AW123" s="114" t="e">
        <f>IF(#REF!="snížená",J123,0)</f>
        <v>#REF!</v>
      </c>
      <c r="AX123" s="114" t="e">
        <f>IF(#REF!="zákl. přenesená",J123,0)</f>
        <v>#REF!</v>
      </c>
      <c r="AY123" s="114" t="e">
        <f>IF(#REF!="sníž. přenesená",J123,0)</f>
        <v>#REF!</v>
      </c>
      <c r="AZ123" s="114" t="e">
        <f>IF(#REF!="nulová",J123,0)</f>
        <v>#REF!</v>
      </c>
      <c r="BA123" s="17" t="s">
        <v>65</v>
      </c>
      <c r="BB123" s="114">
        <f t="shared" si="1"/>
        <v>0</v>
      </c>
      <c r="BC123" s="17" t="s">
        <v>122</v>
      </c>
      <c r="BD123" s="113" t="s">
        <v>157</v>
      </c>
    </row>
    <row r="124" spans="2:56" s="1" customFormat="1" ht="16.5" customHeight="1">
      <c r="B124" s="106"/>
      <c r="C124" s="107" t="s">
        <v>136</v>
      </c>
      <c r="D124" s="107" t="s">
        <v>118</v>
      </c>
      <c r="E124" s="108" t="s">
        <v>1826</v>
      </c>
      <c r="F124" s="109" t="s">
        <v>1827</v>
      </c>
      <c r="G124" s="110" t="s">
        <v>1150</v>
      </c>
      <c r="H124" s="111"/>
      <c r="I124" s="112">
        <v>160000</v>
      </c>
      <c r="J124" s="154">
        <f t="shared" si="0"/>
        <v>0</v>
      </c>
      <c r="K124" s="147"/>
      <c r="L124" s="161"/>
      <c r="M124" s="147"/>
      <c r="N124" s="161">
        <f t="shared" si="2"/>
        <v>0</v>
      </c>
      <c r="O124" s="159">
        <f t="shared" si="3"/>
        <v>0</v>
      </c>
      <c r="P124" s="160">
        <f t="shared" si="4"/>
        <v>0</v>
      </c>
      <c r="R124" s="1">
        <f t="shared" si="5"/>
        <v>0</v>
      </c>
      <c r="S124" s="199">
        <f t="shared" si="6"/>
        <v>0</v>
      </c>
      <c r="AI124" s="113" t="s">
        <v>122</v>
      </c>
      <c r="AK124" s="113" t="s">
        <v>118</v>
      </c>
      <c r="AL124" s="113" t="s">
        <v>65</v>
      </c>
      <c r="AP124" s="17" t="s">
        <v>116</v>
      </c>
      <c r="AV124" s="114" t="e">
        <f>IF(#REF!="základní",J124,0)</f>
        <v>#REF!</v>
      </c>
      <c r="AW124" s="114" t="e">
        <f>IF(#REF!="snížená",J124,0)</f>
        <v>#REF!</v>
      </c>
      <c r="AX124" s="114" t="e">
        <f>IF(#REF!="zákl. přenesená",J124,0)</f>
        <v>#REF!</v>
      </c>
      <c r="AY124" s="114" t="e">
        <f>IF(#REF!="sníž. přenesená",J124,0)</f>
        <v>#REF!</v>
      </c>
      <c r="AZ124" s="114" t="e">
        <f>IF(#REF!="nulová",J124,0)</f>
        <v>#REF!</v>
      </c>
      <c r="BA124" s="17" t="s">
        <v>65</v>
      </c>
      <c r="BB124" s="114">
        <f t="shared" si="1"/>
        <v>0</v>
      </c>
      <c r="BC124" s="17" t="s">
        <v>122</v>
      </c>
      <c r="BD124" s="113" t="s">
        <v>7</v>
      </c>
    </row>
    <row r="125" spans="2:56" s="1" customFormat="1" ht="16.5" customHeight="1">
      <c r="B125" s="106"/>
      <c r="C125" s="107" t="s">
        <v>144</v>
      </c>
      <c r="D125" s="107" t="s">
        <v>118</v>
      </c>
      <c r="E125" s="108" t="s">
        <v>1828</v>
      </c>
      <c r="F125" s="109" t="s">
        <v>1829</v>
      </c>
      <c r="G125" s="110" t="s">
        <v>1150</v>
      </c>
      <c r="H125" s="111"/>
      <c r="I125" s="112">
        <v>37000</v>
      </c>
      <c r="J125" s="154">
        <f t="shared" si="0"/>
        <v>0</v>
      </c>
      <c r="K125" s="147"/>
      <c r="L125" s="161"/>
      <c r="M125" s="147"/>
      <c r="N125" s="161">
        <f t="shared" si="2"/>
        <v>0</v>
      </c>
      <c r="O125" s="159">
        <f t="shared" si="3"/>
        <v>0</v>
      </c>
      <c r="P125" s="160">
        <f t="shared" si="4"/>
        <v>0</v>
      </c>
      <c r="R125" s="1">
        <f t="shared" si="5"/>
        <v>0</v>
      </c>
      <c r="S125" s="199">
        <f t="shared" si="6"/>
        <v>0</v>
      </c>
      <c r="AI125" s="113" t="s">
        <v>122</v>
      </c>
      <c r="AK125" s="113" t="s">
        <v>118</v>
      </c>
      <c r="AL125" s="113" t="s">
        <v>65</v>
      </c>
      <c r="AP125" s="17" t="s">
        <v>116</v>
      </c>
      <c r="AV125" s="114" t="e">
        <f>IF(#REF!="základní",J125,0)</f>
        <v>#REF!</v>
      </c>
      <c r="AW125" s="114" t="e">
        <f>IF(#REF!="snížená",J125,0)</f>
        <v>#REF!</v>
      </c>
      <c r="AX125" s="114" t="e">
        <f>IF(#REF!="zákl. přenesená",J125,0)</f>
        <v>#REF!</v>
      </c>
      <c r="AY125" s="114" t="e">
        <f>IF(#REF!="sníž. přenesená",J125,0)</f>
        <v>#REF!</v>
      </c>
      <c r="AZ125" s="114" t="e">
        <f>IF(#REF!="nulová",J125,0)</f>
        <v>#REF!</v>
      </c>
      <c r="BA125" s="17" t="s">
        <v>65</v>
      </c>
      <c r="BB125" s="114">
        <f t="shared" si="1"/>
        <v>0</v>
      </c>
      <c r="BC125" s="17" t="s">
        <v>122</v>
      </c>
      <c r="BD125" s="113" t="s">
        <v>168</v>
      </c>
    </row>
    <row r="126" spans="2:56" s="1" customFormat="1" ht="16.5" customHeight="1">
      <c r="B126" s="106"/>
      <c r="C126" s="107" t="s">
        <v>140</v>
      </c>
      <c r="D126" s="107" t="s">
        <v>118</v>
      </c>
      <c r="E126" s="108" t="s">
        <v>1830</v>
      </c>
      <c r="F126" s="109" t="s">
        <v>1831</v>
      </c>
      <c r="G126" s="110" t="s">
        <v>1150</v>
      </c>
      <c r="H126" s="111">
        <v>-1</v>
      </c>
      <c r="I126" s="112">
        <v>30000</v>
      </c>
      <c r="J126" s="154">
        <f t="shared" si="0"/>
        <v>-30000</v>
      </c>
      <c r="K126" s="147"/>
      <c r="L126" s="161"/>
      <c r="M126" s="147"/>
      <c r="N126" s="161">
        <f t="shared" si="2"/>
        <v>0</v>
      </c>
      <c r="O126" s="159">
        <f t="shared" si="3"/>
        <v>-1</v>
      </c>
      <c r="P126" s="160">
        <f t="shared" si="4"/>
        <v>-30000</v>
      </c>
      <c r="R126" s="1">
        <f t="shared" si="5"/>
        <v>0</v>
      </c>
      <c r="S126" s="199">
        <f t="shared" si="6"/>
        <v>0</v>
      </c>
      <c r="AI126" s="113" t="s">
        <v>122</v>
      </c>
      <c r="AK126" s="113" t="s">
        <v>118</v>
      </c>
      <c r="AL126" s="113" t="s">
        <v>65</v>
      </c>
      <c r="AP126" s="17" t="s">
        <v>116</v>
      </c>
      <c r="AV126" s="114" t="e">
        <f>IF(#REF!="základní",J126,0)</f>
        <v>#REF!</v>
      </c>
      <c r="AW126" s="114" t="e">
        <f>IF(#REF!="snížená",J126,0)</f>
        <v>#REF!</v>
      </c>
      <c r="AX126" s="114" t="e">
        <f>IF(#REF!="zákl. přenesená",J126,0)</f>
        <v>#REF!</v>
      </c>
      <c r="AY126" s="114" t="e">
        <f>IF(#REF!="sníž. přenesená",J126,0)</f>
        <v>#REF!</v>
      </c>
      <c r="AZ126" s="114" t="e">
        <f>IF(#REF!="nulová",J126,0)</f>
        <v>#REF!</v>
      </c>
      <c r="BA126" s="17" t="s">
        <v>65</v>
      </c>
      <c r="BB126" s="114">
        <f t="shared" si="1"/>
        <v>-30000</v>
      </c>
      <c r="BC126" s="17" t="s">
        <v>122</v>
      </c>
      <c r="BD126" s="113" t="s">
        <v>174</v>
      </c>
    </row>
    <row r="127" spans="2:56" s="1" customFormat="1" ht="6.9" customHeight="1">
      <c r="B127" s="43"/>
      <c r="C127" s="44"/>
      <c r="D127" s="44"/>
      <c r="E127" s="44"/>
      <c r="F127" s="44"/>
      <c r="G127" s="44"/>
      <c r="H127" s="44"/>
      <c r="K127" s="167"/>
      <c r="L127" s="167"/>
      <c r="M127" s="167"/>
      <c r="N127" s="167"/>
      <c r="O127" s="167"/>
      <c r="P127" s="167"/>
    </row>
    <row r="128" spans="2:56" s="156" customFormat="1" ht="15.6" customHeight="1">
      <c r="I128" s="157" t="s">
        <v>1842</v>
      </c>
      <c r="J128" s="158">
        <f>J117</f>
        <v>-30000</v>
      </c>
      <c r="K128" s="157"/>
      <c r="L128" s="162">
        <f t="shared" ref="L128:N128" si="7">SUM(L119:L127)</f>
        <v>0</v>
      </c>
      <c r="M128" s="162"/>
      <c r="N128" s="162">
        <f t="shared" si="7"/>
        <v>0</v>
      </c>
      <c r="O128" s="162"/>
      <c r="P128" s="162">
        <f>SUM(P119:P127)</f>
        <v>-30000</v>
      </c>
    </row>
  </sheetData>
  <autoFilter ref="C116:J126" xr:uid="{00000000-0009-0000-0000-000009000000}"/>
  <mergeCells count="13">
    <mergeCell ref="K116:P116"/>
    <mergeCell ref="K117:L117"/>
    <mergeCell ref="M117:N117"/>
    <mergeCell ref="O117:P117"/>
    <mergeCell ref="E87:H87"/>
    <mergeCell ref="E107:H107"/>
    <mergeCell ref="E109:H109"/>
    <mergeCell ref="E85:H85"/>
    <mergeCell ref="K2:M2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D469"/>
  <sheetViews>
    <sheetView showGridLines="0" topLeftCell="A448" workbookViewId="0">
      <selection activeCell="C2" sqref="C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12.140625" hidden="1" customWidth="1"/>
    <col min="12" max="12" width="19.7109375" style="168" hidden="1" customWidth="1"/>
    <col min="13" max="13" width="13.85546875" hidden="1" customWidth="1"/>
    <col min="14" max="14" width="16.28515625" hidden="1" customWidth="1"/>
    <col min="15" max="15" width="12.28515625" hidden="1" customWidth="1"/>
    <col min="16" max="16" width="18.42578125" hidden="1" customWidth="1"/>
    <col min="17" max="17" width="11" customWidth="1"/>
    <col min="18" max="18" width="15" customWidth="1"/>
    <col min="19" max="19" width="16.28515625" customWidth="1"/>
    <col min="20" max="20" width="11" customWidth="1"/>
    <col min="21" max="21" width="15" customWidth="1"/>
    <col min="22" max="22" width="16.28515625" customWidth="1"/>
    <col min="35" max="56" width="9.28515625" hidden="1"/>
  </cols>
  <sheetData>
    <row r="1" spans="2:37" hidden="1"/>
    <row r="2" spans="2:37" ht="36.9" hidden="1" customHeight="1">
      <c r="K2" s="270" t="s">
        <v>4</v>
      </c>
      <c r="L2" s="271"/>
      <c r="M2" s="271"/>
      <c r="AK2" s="17" t="s">
        <v>66</v>
      </c>
    </row>
    <row r="3" spans="2:37" ht="6.9" hidden="1" customHeight="1">
      <c r="B3" s="18"/>
      <c r="C3" s="19"/>
      <c r="D3" s="19"/>
      <c r="E3" s="19"/>
      <c r="F3" s="19"/>
      <c r="G3" s="19"/>
      <c r="H3" s="19"/>
      <c r="I3" s="19"/>
      <c r="J3" s="19"/>
      <c r="K3" s="20"/>
      <c r="AK3" s="17" t="s">
        <v>67</v>
      </c>
    </row>
    <row r="4" spans="2:37" ht="24.9" hidden="1" customHeight="1">
      <c r="B4" s="20"/>
      <c r="D4" s="21" t="s">
        <v>93</v>
      </c>
      <c r="K4" s="20"/>
      <c r="AK4" s="17" t="s">
        <v>2</v>
      </c>
    </row>
    <row r="5" spans="2:37" ht="6.9" hidden="1" customHeight="1">
      <c r="B5" s="20"/>
      <c r="K5" s="20"/>
    </row>
    <row r="6" spans="2:37" ht="12" hidden="1" customHeight="1">
      <c r="B6" s="20"/>
      <c r="D6" s="26" t="s">
        <v>14</v>
      </c>
      <c r="K6" s="20"/>
    </row>
    <row r="7" spans="2:37" ht="16.5" hidden="1" customHeight="1">
      <c r="B7" s="20"/>
      <c r="E7" s="292" t="str">
        <f>'Rekapitulace stavby'!K6</f>
        <v>Králův Dvůr - Průmyslova zóna západ -Technicka vybavenost</v>
      </c>
      <c r="F7" s="293"/>
      <c r="G7" s="293"/>
      <c r="H7" s="293"/>
      <c r="K7" s="20"/>
    </row>
    <row r="8" spans="2:37" s="1" customFormat="1" ht="12" hidden="1" customHeight="1">
      <c r="B8" s="31"/>
      <c r="D8" s="26" t="s">
        <v>94</v>
      </c>
      <c r="K8" s="31"/>
      <c r="L8" s="169"/>
    </row>
    <row r="9" spans="2:37" s="1" customFormat="1" ht="16.5" hidden="1" customHeight="1">
      <c r="B9" s="31"/>
      <c r="E9" s="277" t="s">
        <v>95</v>
      </c>
      <c r="F9" s="294"/>
      <c r="G9" s="294"/>
      <c r="H9" s="294"/>
      <c r="K9" s="31"/>
      <c r="L9" s="169"/>
    </row>
    <row r="10" spans="2:37" s="1" customFormat="1" hidden="1">
      <c r="B10" s="31"/>
      <c r="K10" s="31"/>
      <c r="L10" s="169"/>
    </row>
    <row r="11" spans="2:37" s="1" customFormat="1" ht="12" hidden="1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K11" s="31"/>
      <c r="L11" s="169"/>
    </row>
    <row r="12" spans="2:37" s="1" customFormat="1" ht="12" hidden="1" customHeight="1">
      <c r="B12" s="31"/>
      <c r="D12" s="26" t="s">
        <v>18</v>
      </c>
      <c r="F12" s="24" t="s">
        <v>19</v>
      </c>
      <c r="I12" s="26" t="s">
        <v>20</v>
      </c>
      <c r="J12" s="51" t="str">
        <f>'Rekapitulace stavby'!AN8</f>
        <v>14. 2. 2025</v>
      </c>
      <c r="K12" s="31"/>
      <c r="L12" s="169"/>
    </row>
    <row r="13" spans="2:37" s="1" customFormat="1" ht="10.95" hidden="1" customHeight="1">
      <c r="B13" s="31"/>
      <c r="K13" s="31"/>
      <c r="L13" s="169"/>
    </row>
    <row r="14" spans="2:37" s="1" customFormat="1" ht="12" hidden="1" customHeight="1">
      <c r="B14" s="31"/>
      <c r="D14" s="26" t="s">
        <v>22</v>
      </c>
      <c r="I14" s="26" t="s">
        <v>23</v>
      </c>
      <c r="J14" s="24" t="str">
        <f>IF('Rekapitulace stavby'!AN10="","",'Rekapitulace stavby'!AN10)</f>
        <v/>
      </c>
      <c r="K14" s="31"/>
      <c r="L14" s="169"/>
    </row>
    <row r="15" spans="2:37" s="1" customFormat="1" ht="18" hidden="1" customHeight="1">
      <c r="B15" s="31"/>
      <c r="E15" s="24" t="str">
        <f>IF('Rekapitulace stavby'!E11="","",'Rekapitulace stavby'!E11)</f>
        <v xml:space="preserve"> </v>
      </c>
      <c r="I15" s="26" t="s">
        <v>24</v>
      </c>
      <c r="J15" s="24" t="str">
        <f>IF('Rekapitulace stavby'!AN11="","",'Rekapitulace stavby'!AN11)</f>
        <v/>
      </c>
      <c r="K15" s="31"/>
      <c r="L15" s="169"/>
    </row>
    <row r="16" spans="2:37" s="1" customFormat="1" ht="6.9" hidden="1" customHeight="1">
      <c r="B16" s="31"/>
      <c r="K16" s="31"/>
      <c r="L16" s="169"/>
    </row>
    <row r="17" spans="2:12" s="1" customFormat="1" ht="12" hidden="1" customHeight="1">
      <c r="B17" s="31"/>
      <c r="D17" s="26" t="s">
        <v>25</v>
      </c>
      <c r="I17" s="26" t="s">
        <v>23</v>
      </c>
      <c r="J17" s="27" t="str">
        <f>'Rekapitulace stavby'!AN13</f>
        <v>Vyplň údaj</v>
      </c>
      <c r="K17" s="31"/>
      <c r="L17" s="169"/>
    </row>
    <row r="18" spans="2:12" s="1" customFormat="1" ht="18" hidden="1" customHeight="1">
      <c r="B18" s="31"/>
      <c r="E18" s="295" t="str">
        <f>'Rekapitulace stavby'!E14</f>
        <v>Vyplň údaj</v>
      </c>
      <c r="F18" s="275"/>
      <c r="G18" s="275"/>
      <c r="H18" s="275"/>
      <c r="I18" s="26" t="s">
        <v>24</v>
      </c>
      <c r="J18" s="27" t="str">
        <f>'Rekapitulace stavby'!AN14</f>
        <v>Vyplň údaj</v>
      </c>
      <c r="K18" s="31"/>
      <c r="L18" s="169"/>
    </row>
    <row r="19" spans="2:12" s="1" customFormat="1" ht="6.9" hidden="1" customHeight="1">
      <c r="B19" s="31"/>
      <c r="K19" s="31"/>
      <c r="L19" s="169"/>
    </row>
    <row r="20" spans="2:12" s="1" customFormat="1" ht="12" hidden="1" customHeight="1">
      <c r="B20" s="31"/>
      <c r="D20" s="26" t="s">
        <v>27</v>
      </c>
      <c r="I20" s="26" t="s">
        <v>23</v>
      </c>
      <c r="J20" s="24" t="str">
        <f>IF('Rekapitulace stavby'!AN16="","",'Rekapitulace stavby'!AN16)</f>
        <v/>
      </c>
      <c r="K20" s="31"/>
      <c r="L20" s="169"/>
    </row>
    <row r="21" spans="2:12" s="1" customFormat="1" ht="18" hidden="1" customHeight="1">
      <c r="B21" s="31"/>
      <c r="E21" s="24" t="str">
        <f>IF('Rekapitulace stavby'!E17="","",'Rekapitulace stavby'!E17)</f>
        <v xml:space="preserve"> </v>
      </c>
      <c r="I21" s="26" t="s">
        <v>24</v>
      </c>
      <c r="J21" s="24" t="str">
        <f>IF('Rekapitulace stavby'!AN17="","",'Rekapitulace stavby'!AN17)</f>
        <v/>
      </c>
      <c r="K21" s="31"/>
      <c r="L21" s="169"/>
    </row>
    <row r="22" spans="2:12" s="1" customFormat="1" ht="6.9" hidden="1" customHeight="1">
      <c r="B22" s="31"/>
      <c r="K22" s="31"/>
      <c r="L22" s="169"/>
    </row>
    <row r="23" spans="2:12" s="1" customFormat="1" ht="12" hidden="1" customHeight="1">
      <c r="B23" s="31"/>
      <c r="D23" s="26" t="s">
        <v>29</v>
      </c>
      <c r="I23" s="26" t="s">
        <v>23</v>
      </c>
      <c r="J23" s="24" t="str">
        <f>IF('Rekapitulace stavby'!AN19="","",'Rekapitulace stavby'!AN19)</f>
        <v/>
      </c>
      <c r="K23" s="31"/>
      <c r="L23" s="169"/>
    </row>
    <row r="24" spans="2:12" s="1" customFormat="1" ht="18" hidden="1" customHeight="1">
      <c r="B24" s="31"/>
      <c r="E24" s="24" t="str">
        <f>IF('Rekapitulace stavby'!E20="","",'Rekapitulace stavby'!E20)</f>
        <v xml:space="preserve"> </v>
      </c>
      <c r="I24" s="26" t="s">
        <v>24</v>
      </c>
      <c r="J24" s="24" t="str">
        <f>IF('Rekapitulace stavby'!AN20="","",'Rekapitulace stavby'!AN20)</f>
        <v/>
      </c>
      <c r="K24" s="31"/>
      <c r="L24" s="169"/>
    </row>
    <row r="25" spans="2:12" s="1" customFormat="1" ht="6.9" hidden="1" customHeight="1">
      <c r="B25" s="31"/>
      <c r="K25" s="31"/>
      <c r="L25" s="169"/>
    </row>
    <row r="26" spans="2:12" s="1" customFormat="1" ht="12" hidden="1" customHeight="1">
      <c r="B26" s="31"/>
      <c r="D26" s="26" t="s">
        <v>30</v>
      </c>
      <c r="K26" s="31"/>
      <c r="L26" s="169"/>
    </row>
    <row r="27" spans="2:12" s="7" customFormat="1" ht="16.5" hidden="1" customHeight="1">
      <c r="B27" s="69"/>
      <c r="E27" s="263" t="s">
        <v>1</v>
      </c>
      <c r="F27" s="263"/>
      <c r="G27" s="263"/>
      <c r="H27" s="263"/>
      <c r="K27" s="69"/>
      <c r="L27" s="170"/>
    </row>
    <row r="28" spans="2:12" s="1" customFormat="1" ht="6.9" hidden="1" customHeight="1">
      <c r="B28" s="31"/>
      <c r="K28" s="31"/>
      <c r="L28" s="169"/>
    </row>
    <row r="29" spans="2:12" s="1" customFormat="1" ht="6.9" hidden="1" customHeight="1">
      <c r="B29" s="31"/>
      <c r="D29" s="52"/>
      <c r="E29" s="52"/>
      <c r="F29" s="52"/>
      <c r="G29" s="52"/>
      <c r="H29" s="52"/>
      <c r="I29" s="52"/>
      <c r="J29" s="52"/>
      <c r="K29" s="31"/>
      <c r="L29" s="169"/>
    </row>
    <row r="30" spans="2:12" s="1" customFormat="1" ht="25.35" hidden="1" customHeight="1">
      <c r="B30" s="31"/>
      <c r="D30" s="70" t="s">
        <v>31</v>
      </c>
      <c r="J30" s="59">
        <f>ROUND(J123, 2)</f>
        <v>129420.08</v>
      </c>
      <c r="K30" s="31"/>
      <c r="L30" s="169"/>
    </row>
    <row r="31" spans="2:12" s="1" customFormat="1" ht="6.9" hidden="1" customHeight="1">
      <c r="B31" s="31"/>
      <c r="D31" s="52"/>
      <c r="E31" s="52"/>
      <c r="F31" s="52"/>
      <c r="G31" s="52"/>
      <c r="H31" s="52"/>
      <c r="I31" s="52"/>
      <c r="J31" s="52"/>
      <c r="K31" s="31"/>
      <c r="L31" s="169"/>
    </row>
    <row r="32" spans="2:12" s="1" customFormat="1" ht="14.4" hidden="1" customHeight="1">
      <c r="B32" s="31"/>
      <c r="F32" s="34" t="s">
        <v>33</v>
      </c>
      <c r="I32" s="34" t="s">
        <v>32</v>
      </c>
      <c r="J32" s="34" t="s">
        <v>34</v>
      </c>
      <c r="K32" s="31"/>
      <c r="L32" s="169"/>
    </row>
    <row r="33" spans="2:12" s="1" customFormat="1" ht="14.4" hidden="1" customHeight="1">
      <c r="B33" s="31"/>
      <c r="D33" s="53" t="s">
        <v>35</v>
      </c>
      <c r="E33" s="26" t="s">
        <v>36</v>
      </c>
      <c r="F33" s="71" t="e">
        <f>ROUND((SUM(AV123:AV464)),  2)</f>
        <v>#REF!</v>
      </c>
      <c r="I33" s="72">
        <v>0.21</v>
      </c>
      <c r="J33" s="71" t="e">
        <f>ROUND(((SUM(AV123:AV464))*I33),  2)</f>
        <v>#REF!</v>
      </c>
      <c r="K33" s="31"/>
      <c r="L33" s="169"/>
    </row>
    <row r="34" spans="2:12" s="1" customFormat="1" ht="14.4" hidden="1" customHeight="1">
      <c r="B34" s="31"/>
      <c r="E34" s="26" t="s">
        <v>37</v>
      </c>
      <c r="F34" s="71" t="e">
        <f>ROUND((SUM(AW123:AW464)),  2)</f>
        <v>#REF!</v>
      </c>
      <c r="I34" s="72">
        <v>0.12</v>
      </c>
      <c r="J34" s="71" t="e">
        <f>ROUND(((SUM(AW123:AW464))*I34),  2)</f>
        <v>#REF!</v>
      </c>
      <c r="K34" s="31"/>
      <c r="L34" s="169"/>
    </row>
    <row r="35" spans="2:12" s="1" customFormat="1" ht="14.4" hidden="1" customHeight="1">
      <c r="B35" s="31"/>
      <c r="E35" s="26" t="s">
        <v>38</v>
      </c>
      <c r="F35" s="71" t="e">
        <f>ROUND((SUM(AX123:AX464)),  2)</f>
        <v>#REF!</v>
      </c>
      <c r="I35" s="72">
        <v>0.21</v>
      </c>
      <c r="J35" s="71">
        <f>0</f>
        <v>0</v>
      </c>
      <c r="K35" s="31"/>
      <c r="L35" s="169"/>
    </row>
    <row r="36" spans="2:12" s="1" customFormat="1" ht="14.4" hidden="1" customHeight="1">
      <c r="B36" s="31"/>
      <c r="E36" s="26" t="s">
        <v>39</v>
      </c>
      <c r="F36" s="71" t="e">
        <f>ROUND((SUM(AY123:AY464)),  2)</f>
        <v>#REF!</v>
      </c>
      <c r="I36" s="72">
        <v>0.12</v>
      </c>
      <c r="J36" s="71">
        <f>0</f>
        <v>0</v>
      </c>
      <c r="K36" s="31"/>
      <c r="L36" s="169"/>
    </row>
    <row r="37" spans="2:12" s="1" customFormat="1" ht="14.4" hidden="1" customHeight="1">
      <c r="B37" s="31"/>
      <c r="E37" s="26" t="s">
        <v>40</v>
      </c>
      <c r="F37" s="71" t="e">
        <f>ROUND((SUM(AZ123:AZ464)),  2)</f>
        <v>#REF!</v>
      </c>
      <c r="I37" s="72">
        <v>0</v>
      </c>
      <c r="J37" s="71">
        <f>0</f>
        <v>0</v>
      </c>
      <c r="K37" s="31"/>
      <c r="L37" s="169"/>
    </row>
    <row r="38" spans="2:12" s="1" customFormat="1" ht="6.9" hidden="1" customHeight="1">
      <c r="B38" s="31"/>
      <c r="K38" s="31"/>
      <c r="L38" s="169"/>
    </row>
    <row r="39" spans="2:12" s="1" customFormat="1" ht="25.35" hidden="1" customHeight="1">
      <c r="B39" s="31"/>
      <c r="C39" s="73"/>
      <c r="D39" s="74" t="s">
        <v>41</v>
      </c>
      <c r="E39" s="54"/>
      <c r="F39" s="54"/>
      <c r="G39" s="75" t="s">
        <v>42</v>
      </c>
      <c r="H39" s="76" t="s">
        <v>43</v>
      </c>
      <c r="I39" s="54"/>
      <c r="J39" s="77" t="e">
        <f>SUM(J30:J37)</f>
        <v>#REF!</v>
      </c>
      <c r="K39" s="31"/>
      <c r="L39" s="169"/>
    </row>
    <row r="40" spans="2:12" s="1" customFormat="1" ht="14.4" hidden="1" customHeight="1">
      <c r="B40" s="31"/>
      <c r="K40" s="31"/>
      <c r="L40" s="169"/>
    </row>
    <row r="41" spans="2:12" ht="14.4" hidden="1" customHeight="1">
      <c r="B41" s="20"/>
      <c r="K41" s="20"/>
    </row>
    <row r="42" spans="2:12" ht="14.4" hidden="1" customHeight="1">
      <c r="B42" s="20"/>
      <c r="K42" s="20"/>
    </row>
    <row r="43" spans="2:12" ht="14.4" hidden="1" customHeight="1">
      <c r="B43" s="20"/>
      <c r="K43" s="20"/>
    </row>
    <row r="44" spans="2:12" ht="14.4" hidden="1" customHeight="1">
      <c r="B44" s="20"/>
      <c r="K44" s="20"/>
    </row>
    <row r="45" spans="2:12" ht="14.4" hidden="1" customHeight="1">
      <c r="B45" s="20"/>
      <c r="K45" s="20"/>
    </row>
    <row r="46" spans="2:12" ht="14.4" hidden="1" customHeight="1">
      <c r="B46" s="20"/>
      <c r="K46" s="20"/>
    </row>
    <row r="47" spans="2:12" ht="14.4" hidden="1" customHeight="1">
      <c r="B47" s="20"/>
      <c r="K47" s="20"/>
    </row>
    <row r="48" spans="2:12" ht="14.4" hidden="1" customHeight="1">
      <c r="B48" s="20"/>
      <c r="K48" s="20"/>
    </row>
    <row r="49" spans="2:12" ht="14.4" hidden="1" customHeight="1">
      <c r="B49" s="20"/>
      <c r="K49" s="20"/>
    </row>
    <row r="50" spans="2:12" s="1" customFormat="1" ht="14.4" hidden="1" customHeight="1">
      <c r="B50" s="31"/>
      <c r="D50" s="40" t="s">
        <v>44</v>
      </c>
      <c r="E50" s="41"/>
      <c r="F50" s="41"/>
      <c r="G50" s="40" t="s">
        <v>45</v>
      </c>
      <c r="H50" s="41"/>
      <c r="I50" s="41"/>
      <c r="J50" s="41"/>
      <c r="K50" s="31"/>
      <c r="L50" s="169"/>
    </row>
    <row r="51" spans="2:12" hidden="1">
      <c r="B51" s="20"/>
      <c r="K51" s="20"/>
    </row>
    <row r="52" spans="2:12" hidden="1">
      <c r="B52" s="20"/>
      <c r="K52" s="20"/>
    </row>
    <row r="53" spans="2:12" hidden="1">
      <c r="B53" s="20"/>
      <c r="K53" s="20"/>
    </row>
    <row r="54" spans="2:12" hidden="1">
      <c r="B54" s="20"/>
      <c r="K54" s="20"/>
    </row>
    <row r="55" spans="2:12" hidden="1">
      <c r="B55" s="20"/>
      <c r="K55" s="20"/>
    </row>
    <row r="56" spans="2:12" hidden="1">
      <c r="B56" s="20"/>
      <c r="K56" s="20"/>
    </row>
    <row r="57" spans="2:12" hidden="1">
      <c r="B57" s="20"/>
      <c r="K57" s="20"/>
    </row>
    <row r="58" spans="2:12" hidden="1">
      <c r="B58" s="20"/>
      <c r="K58" s="20"/>
    </row>
    <row r="59" spans="2:12" hidden="1">
      <c r="B59" s="20"/>
      <c r="K59" s="20"/>
    </row>
    <row r="60" spans="2:12" hidden="1">
      <c r="B60" s="20"/>
      <c r="K60" s="20"/>
    </row>
    <row r="61" spans="2:12" s="1" customFormat="1" ht="13.2" hidden="1">
      <c r="B61" s="31"/>
      <c r="D61" s="42" t="s">
        <v>46</v>
      </c>
      <c r="E61" s="33"/>
      <c r="F61" s="78" t="s">
        <v>47</v>
      </c>
      <c r="G61" s="42" t="s">
        <v>46</v>
      </c>
      <c r="H61" s="33"/>
      <c r="I61" s="33"/>
      <c r="J61" s="79" t="s">
        <v>47</v>
      </c>
      <c r="K61" s="31"/>
      <c r="L61" s="169"/>
    </row>
    <row r="62" spans="2:12" hidden="1">
      <c r="B62" s="20"/>
      <c r="K62" s="20"/>
    </row>
    <row r="63" spans="2:12" hidden="1">
      <c r="B63" s="20"/>
      <c r="K63" s="20"/>
    </row>
    <row r="64" spans="2:12" hidden="1">
      <c r="B64" s="20"/>
      <c r="K64" s="20"/>
    </row>
    <row r="65" spans="2:12" s="1" customFormat="1" ht="13.2" hidden="1">
      <c r="B65" s="31"/>
      <c r="D65" s="40" t="s">
        <v>48</v>
      </c>
      <c r="E65" s="41"/>
      <c r="F65" s="41"/>
      <c r="G65" s="40" t="s">
        <v>49</v>
      </c>
      <c r="H65" s="41"/>
      <c r="I65" s="41"/>
      <c r="J65" s="41"/>
      <c r="K65" s="31"/>
      <c r="L65" s="169"/>
    </row>
    <row r="66" spans="2:12" hidden="1">
      <c r="B66" s="20"/>
      <c r="K66" s="20"/>
    </row>
    <row r="67" spans="2:12" hidden="1">
      <c r="B67" s="20"/>
      <c r="K67" s="20"/>
    </row>
    <row r="68" spans="2:12" hidden="1">
      <c r="B68" s="20"/>
      <c r="K68" s="20"/>
    </row>
    <row r="69" spans="2:12" hidden="1">
      <c r="B69" s="20"/>
      <c r="K69" s="20"/>
    </row>
    <row r="70" spans="2:12" hidden="1">
      <c r="B70" s="20"/>
      <c r="K70" s="20"/>
    </row>
    <row r="71" spans="2:12" hidden="1">
      <c r="B71" s="20"/>
      <c r="K71" s="20"/>
    </row>
    <row r="72" spans="2:12" hidden="1">
      <c r="B72" s="20"/>
      <c r="K72" s="20"/>
    </row>
    <row r="73" spans="2:12" hidden="1">
      <c r="B73" s="20"/>
      <c r="K73" s="20"/>
    </row>
    <row r="74" spans="2:12" hidden="1">
      <c r="B74" s="20"/>
      <c r="K74" s="20"/>
    </row>
    <row r="75" spans="2:12" hidden="1">
      <c r="B75" s="20"/>
      <c r="K75" s="20"/>
    </row>
    <row r="76" spans="2:12" s="1" customFormat="1" ht="13.2" hidden="1">
      <c r="B76" s="31"/>
      <c r="D76" s="42" t="s">
        <v>46</v>
      </c>
      <c r="E76" s="33"/>
      <c r="F76" s="78" t="s">
        <v>47</v>
      </c>
      <c r="G76" s="42" t="s">
        <v>46</v>
      </c>
      <c r="H76" s="33"/>
      <c r="I76" s="33"/>
      <c r="J76" s="79" t="s">
        <v>47</v>
      </c>
      <c r="K76" s="31"/>
      <c r="L76" s="169"/>
    </row>
    <row r="77" spans="2:12" s="1" customFormat="1" ht="14.4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31"/>
      <c r="L77" s="169"/>
    </row>
    <row r="78" spans="2:12" hidden="1"/>
    <row r="79" spans="2:12" hidden="1"/>
    <row r="80" spans="2:12" hidden="1"/>
    <row r="81" spans="2:38" s="1" customFormat="1" ht="6.9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31"/>
      <c r="L81" s="169"/>
    </row>
    <row r="82" spans="2:38" s="1" customFormat="1" ht="24.9" hidden="1" customHeight="1">
      <c r="B82" s="31"/>
      <c r="C82" s="21" t="s">
        <v>96</v>
      </c>
      <c r="K82" s="31"/>
      <c r="L82" s="169"/>
    </row>
    <row r="83" spans="2:38" s="1" customFormat="1" ht="6.9" hidden="1" customHeight="1">
      <c r="B83" s="31"/>
      <c r="K83" s="31"/>
      <c r="L83" s="169"/>
    </row>
    <row r="84" spans="2:38" s="1" customFormat="1" ht="12" hidden="1" customHeight="1">
      <c r="B84" s="31"/>
      <c r="C84" s="26" t="s">
        <v>14</v>
      </c>
      <c r="K84" s="31"/>
      <c r="L84" s="169"/>
    </row>
    <row r="85" spans="2:38" s="1" customFormat="1" ht="16.5" hidden="1" customHeight="1">
      <c r="B85" s="31"/>
      <c r="E85" s="292" t="str">
        <f>E7</f>
        <v>Králův Dvůr - Průmyslova zóna západ -Technicka vybavenost</v>
      </c>
      <c r="F85" s="293"/>
      <c r="G85" s="293"/>
      <c r="H85" s="293"/>
      <c r="K85" s="31"/>
      <c r="L85" s="169"/>
    </row>
    <row r="86" spans="2:38" s="1" customFormat="1" ht="12" hidden="1" customHeight="1">
      <c r="B86" s="31"/>
      <c r="C86" s="26" t="s">
        <v>94</v>
      </c>
      <c r="K86" s="31"/>
      <c r="L86" s="169"/>
    </row>
    <row r="87" spans="2:38" s="1" customFormat="1" ht="16.5" hidden="1" customHeight="1">
      <c r="B87" s="31"/>
      <c r="E87" s="277" t="str">
        <f>E9</f>
        <v>101 - SO 101 Komunikace</v>
      </c>
      <c r="F87" s="294"/>
      <c r="G87" s="294"/>
      <c r="H87" s="294"/>
      <c r="K87" s="31"/>
      <c r="L87" s="169"/>
    </row>
    <row r="88" spans="2:38" s="1" customFormat="1" ht="6.9" hidden="1" customHeight="1">
      <c r="B88" s="31"/>
      <c r="K88" s="31"/>
      <c r="L88" s="169"/>
    </row>
    <row r="89" spans="2:38" s="1" customFormat="1" ht="12" hidden="1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1" t="str">
        <f>IF(J12="","",J12)</f>
        <v>14. 2. 2025</v>
      </c>
      <c r="K89" s="31"/>
      <c r="L89" s="169"/>
    </row>
    <row r="90" spans="2:38" s="1" customFormat="1" ht="6.9" hidden="1" customHeight="1">
      <c r="B90" s="31"/>
      <c r="K90" s="31"/>
      <c r="L90" s="169"/>
    </row>
    <row r="91" spans="2:38" s="1" customFormat="1" ht="15.15" hidden="1" customHeight="1">
      <c r="B91" s="31"/>
      <c r="C91" s="26" t="s">
        <v>22</v>
      </c>
      <c r="F91" s="24" t="str">
        <f>E15</f>
        <v xml:space="preserve"> </v>
      </c>
      <c r="I91" s="26" t="s">
        <v>27</v>
      </c>
      <c r="J91" s="29" t="str">
        <f>E21</f>
        <v xml:space="preserve"> </v>
      </c>
      <c r="K91" s="31"/>
      <c r="L91" s="169"/>
    </row>
    <row r="92" spans="2:38" s="1" customFormat="1" ht="15.15" hidden="1" customHeight="1">
      <c r="B92" s="31"/>
      <c r="C92" s="26" t="s">
        <v>25</v>
      </c>
      <c r="F92" s="24" t="str">
        <f>IF(E18="","",E18)</f>
        <v>Vyplň údaj</v>
      </c>
      <c r="I92" s="26" t="s">
        <v>29</v>
      </c>
      <c r="J92" s="29" t="str">
        <f>E24</f>
        <v xml:space="preserve"> </v>
      </c>
      <c r="K92" s="31"/>
      <c r="L92" s="169"/>
    </row>
    <row r="93" spans="2:38" s="1" customFormat="1" ht="10.35" hidden="1" customHeight="1">
      <c r="B93" s="31"/>
      <c r="K93" s="31"/>
      <c r="L93" s="169"/>
    </row>
    <row r="94" spans="2:38" s="1" customFormat="1" ht="29.25" hidden="1" customHeight="1">
      <c r="B94" s="31"/>
      <c r="C94" s="80" t="s">
        <v>97</v>
      </c>
      <c r="D94" s="73"/>
      <c r="E94" s="73"/>
      <c r="F94" s="73"/>
      <c r="G94" s="73"/>
      <c r="H94" s="73"/>
      <c r="I94" s="73"/>
      <c r="J94" s="81" t="s">
        <v>98</v>
      </c>
      <c r="K94" s="31"/>
      <c r="L94" s="169"/>
    </row>
    <row r="95" spans="2:38" s="1" customFormat="1" ht="10.35" hidden="1" customHeight="1">
      <c r="B95" s="31"/>
      <c r="K95" s="31"/>
      <c r="L95" s="169"/>
    </row>
    <row r="96" spans="2:38" s="1" customFormat="1" ht="22.95" hidden="1" customHeight="1">
      <c r="B96" s="31"/>
      <c r="C96" s="82" t="s">
        <v>99</v>
      </c>
      <c r="J96" s="59">
        <f>J123</f>
        <v>129420.08</v>
      </c>
      <c r="K96" s="31"/>
      <c r="L96" s="169"/>
      <c r="AL96" s="17" t="s">
        <v>100</v>
      </c>
    </row>
    <row r="97" spans="2:12" s="8" customFormat="1" ht="24.9" hidden="1" customHeight="1">
      <c r="B97" s="83"/>
      <c r="D97" s="84" t="s">
        <v>101</v>
      </c>
      <c r="E97" s="85"/>
      <c r="F97" s="85"/>
      <c r="G97" s="85"/>
      <c r="H97" s="85"/>
      <c r="I97" s="85"/>
      <c r="J97" s="86">
        <f>J124</f>
        <v>129420.08</v>
      </c>
      <c r="K97" s="83"/>
      <c r="L97" s="171"/>
    </row>
    <row r="98" spans="2:12" s="9" customFormat="1" ht="19.95" hidden="1" customHeight="1">
      <c r="B98" s="87"/>
      <c r="D98" s="88" t="s">
        <v>102</v>
      </c>
      <c r="E98" s="89"/>
      <c r="F98" s="89"/>
      <c r="G98" s="89"/>
      <c r="H98" s="89"/>
      <c r="I98" s="89"/>
      <c r="J98" s="90">
        <f>J125</f>
        <v>0</v>
      </c>
      <c r="K98" s="87"/>
      <c r="L98" s="172"/>
    </row>
    <row r="99" spans="2:12" s="9" customFormat="1" ht="19.95" hidden="1" customHeight="1">
      <c r="B99" s="87"/>
      <c r="D99" s="88" t="s">
        <v>103</v>
      </c>
      <c r="E99" s="89"/>
      <c r="F99" s="89"/>
      <c r="G99" s="89"/>
      <c r="H99" s="89"/>
      <c r="I99" s="89"/>
      <c r="J99" s="90">
        <f>J214</f>
        <v>0</v>
      </c>
      <c r="K99" s="87"/>
      <c r="L99" s="172"/>
    </row>
    <row r="100" spans="2:12" s="9" customFormat="1" ht="19.95" hidden="1" customHeight="1">
      <c r="B100" s="87"/>
      <c r="D100" s="88" t="s">
        <v>104</v>
      </c>
      <c r="E100" s="89"/>
      <c r="F100" s="89"/>
      <c r="G100" s="89"/>
      <c r="H100" s="89"/>
      <c r="I100" s="89"/>
      <c r="J100" s="90">
        <f>J227</f>
        <v>45593.89</v>
      </c>
      <c r="K100" s="87"/>
      <c r="L100" s="172"/>
    </row>
    <row r="101" spans="2:12" s="9" customFormat="1" ht="19.95" hidden="1" customHeight="1">
      <c r="B101" s="87"/>
      <c r="D101" s="88" t="s">
        <v>105</v>
      </c>
      <c r="E101" s="89"/>
      <c r="F101" s="89"/>
      <c r="G101" s="89"/>
      <c r="H101" s="89"/>
      <c r="I101" s="89"/>
      <c r="J101" s="90">
        <f>J323</f>
        <v>83826.19</v>
      </c>
      <c r="K101" s="87"/>
      <c r="L101" s="172"/>
    </row>
    <row r="102" spans="2:12" s="9" customFormat="1" ht="19.95" hidden="1" customHeight="1">
      <c r="B102" s="87"/>
      <c r="D102" s="88" t="s">
        <v>106</v>
      </c>
      <c r="E102" s="89"/>
      <c r="F102" s="89"/>
      <c r="G102" s="89"/>
      <c r="H102" s="89"/>
      <c r="I102" s="89"/>
      <c r="J102" s="90">
        <f>J420</f>
        <v>0</v>
      </c>
      <c r="K102" s="87"/>
      <c r="L102" s="172"/>
    </row>
    <row r="103" spans="2:12" s="9" customFormat="1" ht="19.95" hidden="1" customHeight="1">
      <c r="B103" s="87"/>
      <c r="D103" s="88" t="s">
        <v>107</v>
      </c>
      <c r="E103" s="89"/>
      <c r="F103" s="89"/>
      <c r="G103" s="89"/>
      <c r="H103" s="89"/>
      <c r="I103" s="89"/>
      <c r="J103" s="90">
        <f>J463</f>
        <v>0</v>
      </c>
      <c r="K103" s="87"/>
      <c r="L103" s="172"/>
    </row>
    <row r="104" spans="2:12" s="1" customFormat="1" ht="21.75" hidden="1" customHeight="1">
      <c r="B104" s="31"/>
      <c r="K104" s="31"/>
      <c r="L104" s="169"/>
    </row>
    <row r="105" spans="2:12" s="1" customFormat="1" ht="6.9" hidden="1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31"/>
      <c r="L105" s="169"/>
    </row>
    <row r="106" spans="2:12" hidden="1"/>
    <row r="107" spans="2:12" hidden="1"/>
    <row r="108" spans="2:12" hidden="1"/>
    <row r="109" spans="2:12" s="1" customFormat="1" ht="6.9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31"/>
      <c r="L109" s="169"/>
    </row>
    <row r="110" spans="2:12" s="1" customFormat="1" ht="24.9" customHeight="1">
      <c r="B110" s="31"/>
      <c r="C110" s="21" t="s">
        <v>108</v>
      </c>
      <c r="K110" s="31"/>
      <c r="L110" s="169"/>
    </row>
    <row r="111" spans="2:12" s="1" customFormat="1" ht="6.9" customHeight="1">
      <c r="B111" s="31"/>
      <c r="K111" s="31"/>
      <c r="L111" s="169"/>
    </row>
    <row r="112" spans="2:12" s="1" customFormat="1" ht="12" customHeight="1">
      <c r="B112" s="31"/>
      <c r="C112" s="26" t="s">
        <v>14</v>
      </c>
      <c r="K112" s="31"/>
      <c r="L112" s="169"/>
    </row>
    <row r="113" spans="2:56" s="1" customFormat="1" ht="16.5" customHeight="1">
      <c r="B113" s="31"/>
      <c r="E113" s="292" t="str">
        <f>E7</f>
        <v>Králův Dvůr - Průmyslova zóna západ -Technicka vybavenost</v>
      </c>
      <c r="F113" s="293"/>
      <c r="G113" s="293"/>
      <c r="H113" s="293"/>
      <c r="K113" s="31"/>
      <c r="L113" s="169"/>
    </row>
    <row r="114" spans="2:56" s="1" customFormat="1" ht="12" customHeight="1">
      <c r="B114" s="31"/>
      <c r="C114" s="26" t="s">
        <v>94</v>
      </c>
      <c r="K114" s="31"/>
      <c r="L114" s="169"/>
    </row>
    <row r="115" spans="2:56" s="1" customFormat="1" ht="16.5" customHeight="1">
      <c r="B115" s="31"/>
      <c r="E115" s="277" t="str">
        <f>E9</f>
        <v>101 - SO 101 Komunikace</v>
      </c>
      <c r="F115" s="294"/>
      <c r="G115" s="294"/>
      <c r="H115" s="294"/>
      <c r="K115" s="31"/>
      <c r="L115" s="169"/>
    </row>
    <row r="116" spans="2:56" s="1" customFormat="1" ht="6.9" customHeight="1">
      <c r="B116" s="31"/>
      <c r="K116" s="31"/>
      <c r="L116" s="169"/>
    </row>
    <row r="117" spans="2:56" s="1" customFormat="1" ht="12" customHeight="1">
      <c r="B117" s="31"/>
      <c r="C117" s="26" t="s">
        <v>18</v>
      </c>
      <c r="F117" s="24" t="str">
        <f>F12</f>
        <v xml:space="preserve"> </v>
      </c>
      <c r="I117" s="26" t="s">
        <v>20</v>
      </c>
      <c r="J117" s="51"/>
      <c r="K117" s="31"/>
      <c r="L117" s="169"/>
    </row>
    <row r="118" spans="2:56" s="1" customFormat="1" ht="6.9" customHeight="1">
      <c r="B118" s="31"/>
      <c r="K118" s="31"/>
      <c r="L118" s="169"/>
    </row>
    <row r="119" spans="2:56" s="1" customFormat="1" ht="15.15" customHeight="1">
      <c r="B119" s="31"/>
      <c r="C119" s="26" t="s">
        <v>22</v>
      </c>
      <c r="F119" s="24" t="str">
        <f>E15</f>
        <v xml:space="preserve"> </v>
      </c>
      <c r="I119" s="26" t="s">
        <v>27</v>
      </c>
      <c r="J119" s="29" t="str">
        <f>E21</f>
        <v xml:space="preserve"> </v>
      </c>
      <c r="K119" s="31"/>
      <c r="L119" s="169"/>
    </row>
    <row r="120" spans="2:56" s="1" customFormat="1" ht="15.15" customHeight="1">
      <c r="B120" s="31"/>
      <c r="C120" s="26" t="s">
        <v>25</v>
      </c>
      <c r="F120" s="24" t="str">
        <f>IF(E18="","",E18)</f>
        <v>Vyplň údaj</v>
      </c>
      <c r="I120" s="26" t="s">
        <v>29</v>
      </c>
      <c r="J120" s="29" t="str">
        <f>E24</f>
        <v xml:space="preserve"> </v>
      </c>
      <c r="K120" s="31"/>
      <c r="L120" s="169"/>
    </row>
    <row r="121" spans="2:56" s="1" customFormat="1" ht="10.35" customHeight="1">
      <c r="B121" s="31"/>
      <c r="K121" s="31"/>
      <c r="L121" s="169"/>
    </row>
    <row r="122" spans="2:56" s="10" customFormat="1" ht="29.25" customHeight="1" thickBot="1">
      <c r="B122" s="91"/>
      <c r="C122" s="92" t="s">
        <v>109</v>
      </c>
      <c r="D122" s="93" t="s">
        <v>54</v>
      </c>
      <c r="E122" s="93" t="s">
        <v>50</v>
      </c>
      <c r="F122" s="93" t="s">
        <v>51</v>
      </c>
      <c r="G122" s="93" t="s">
        <v>110</v>
      </c>
      <c r="H122" s="93" t="s">
        <v>111</v>
      </c>
      <c r="I122" s="93" t="s">
        <v>112</v>
      </c>
      <c r="J122" s="94" t="s">
        <v>98</v>
      </c>
      <c r="K122" s="91"/>
      <c r="L122" s="173"/>
    </row>
    <row r="123" spans="2:56" s="1" customFormat="1" ht="22.95" customHeight="1" thickBot="1">
      <c r="B123" s="31"/>
      <c r="C123" s="57" t="s">
        <v>113</v>
      </c>
      <c r="J123" s="95">
        <f>J124</f>
        <v>129420.08</v>
      </c>
      <c r="K123" s="296" t="s">
        <v>1837</v>
      </c>
      <c r="L123" s="296"/>
      <c r="M123" s="296"/>
      <c r="N123" s="296"/>
      <c r="O123" s="296"/>
      <c r="P123" s="297"/>
      <c r="AK123" s="17" t="s">
        <v>56</v>
      </c>
      <c r="AL123" s="17" t="s">
        <v>100</v>
      </c>
      <c r="BB123" s="96">
        <f>BB124</f>
        <v>74640.079999999987</v>
      </c>
    </row>
    <row r="124" spans="2:56" s="11" customFormat="1" ht="25.95" customHeight="1" thickBot="1">
      <c r="B124" s="97"/>
      <c r="D124" s="98" t="s">
        <v>56</v>
      </c>
      <c r="E124" s="99" t="s">
        <v>114</v>
      </c>
      <c r="F124" s="99" t="s">
        <v>115</v>
      </c>
      <c r="I124" s="100"/>
      <c r="J124" s="101">
        <f>J125+J214+J227+J323+J420+J463</f>
        <v>129420.08</v>
      </c>
      <c r="K124" s="298" t="s">
        <v>1833</v>
      </c>
      <c r="L124" s="299"/>
      <c r="M124" s="300" t="s">
        <v>1838</v>
      </c>
      <c r="N124" s="301"/>
      <c r="O124" s="302" t="s">
        <v>1839</v>
      </c>
      <c r="P124" s="303"/>
      <c r="AI124" s="98" t="s">
        <v>65</v>
      </c>
      <c r="AK124" s="102" t="s">
        <v>56</v>
      </c>
      <c r="AL124" s="102" t="s">
        <v>57</v>
      </c>
      <c r="AP124" s="98" t="s">
        <v>116</v>
      </c>
      <c r="BB124" s="103">
        <f>BB125+BB214+BB227+BB323+BB420+BB463</f>
        <v>74640.079999999987</v>
      </c>
    </row>
    <row r="125" spans="2:56" s="11" customFormat="1" ht="22.95" customHeight="1">
      <c r="B125" s="97"/>
      <c r="D125" s="98" t="s">
        <v>56</v>
      </c>
      <c r="E125" s="104" t="s">
        <v>65</v>
      </c>
      <c r="F125" s="104" t="s">
        <v>117</v>
      </c>
      <c r="I125" s="100"/>
      <c r="J125" s="105">
        <f>SUM(J126:J211)</f>
        <v>0</v>
      </c>
      <c r="K125" s="148" t="s">
        <v>111</v>
      </c>
      <c r="L125" s="204" t="s">
        <v>1840</v>
      </c>
      <c r="M125" s="150" t="s">
        <v>111</v>
      </c>
      <c r="N125" s="205" t="s">
        <v>1840</v>
      </c>
      <c r="O125" s="152" t="s">
        <v>111</v>
      </c>
      <c r="P125" s="206" t="s">
        <v>1840</v>
      </c>
      <c r="AI125" s="98" t="s">
        <v>65</v>
      </c>
      <c r="AK125" s="102" t="s">
        <v>56</v>
      </c>
      <c r="AL125" s="102" t="s">
        <v>65</v>
      </c>
      <c r="AP125" s="98" t="s">
        <v>116</v>
      </c>
      <c r="BB125" s="103">
        <f>SUM(BB126:BB213)</f>
        <v>0</v>
      </c>
    </row>
    <row r="126" spans="2:56" s="1" customFormat="1" ht="24.15" customHeight="1">
      <c r="B126" s="106"/>
      <c r="C126" s="107" t="s">
        <v>65</v>
      </c>
      <c r="D126" s="107" t="s">
        <v>118</v>
      </c>
      <c r="E126" s="108" t="s">
        <v>119</v>
      </c>
      <c r="F126" s="109" t="s">
        <v>120</v>
      </c>
      <c r="G126" s="110" t="s">
        <v>121</v>
      </c>
      <c r="H126" s="111"/>
      <c r="I126" s="112">
        <v>220</v>
      </c>
      <c r="J126" s="154">
        <f>ROUND(I126*H126,2)</f>
        <v>0</v>
      </c>
      <c r="K126" s="147"/>
      <c r="L126" s="161"/>
      <c r="M126" s="161">
        <v>0</v>
      </c>
      <c r="N126" s="161">
        <f>M126*I126</f>
        <v>0</v>
      </c>
      <c r="O126" s="159">
        <f>H126-M126-K126</f>
        <v>0</v>
      </c>
      <c r="P126" s="160">
        <f>J126-N126-L126</f>
        <v>0</v>
      </c>
      <c r="AI126" s="113" t="s">
        <v>122</v>
      </c>
      <c r="AK126" s="113" t="s">
        <v>118</v>
      </c>
      <c r="AL126" s="113" t="s">
        <v>67</v>
      </c>
      <c r="AP126" s="17" t="s">
        <v>116</v>
      </c>
      <c r="AV126" s="114" t="e">
        <f>IF(#REF!="základní",J126,0)</f>
        <v>#REF!</v>
      </c>
      <c r="AW126" s="114" t="e">
        <f>IF(#REF!="snížená",J126,0)</f>
        <v>#REF!</v>
      </c>
      <c r="AX126" s="114" t="e">
        <f>IF(#REF!="zákl. přenesená",J126,0)</f>
        <v>#REF!</v>
      </c>
      <c r="AY126" s="114" t="e">
        <f>IF(#REF!="sníž. přenesená",J126,0)</f>
        <v>#REF!</v>
      </c>
      <c r="AZ126" s="114" t="e">
        <f>IF(#REF!="nulová",J126,0)</f>
        <v>#REF!</v>
      </c>
      <c r="BA126" s="17" t="s">
        <v>65</v>
      </c>
      <c r="BB126" s="114">
        <f>ROUND(I126*H126,2)</f>
        <v>0</v>
      </c>
      <c r="BC126" s="17" t="s">
        <v>122</v>
      </c>
      <c r="BD126" s="113" t="s">
        <v>67</v>
      </c>
    </row>
    <row r="127" spans="2:56" s="12" customFormat="1" ht="20.399999999999999">
      <c r="B127" s="115"/>
      <c r="D127" s="116" t="s">
        <v>123</v>
      </c>
      <c r="E127" s="117" t="s">
        <v>1</v>
      </c>
      <c r="F127" s="118" t="s">
        <v>124</v>
      </c>
      <c r="H127" s="119"/>
      <c r="I127" s="120"/>
      <c r="K127" s="208"/>
      <c r="L127" s="174"/>
      <c r="M127" s="174"/>
      <c r="N127" s="161"/>
      <c r="O127" s="159"/>
      <c r="P127" s="160"/>
      <c r="AK127" s="117" t="s">
        <v>123</v>
      </c>
      <c r="AL127" s="117" t="s">
        <v>67</v>
      </c>
      <c r="AM127" s="12" t="s">
        <v>67</v>
      </c>
      <c r="AN127" s="12" t="s">
        <v>28</v>
      </c>
      <c r="AO127" s="12" t="s">
        <v>57</v>
      </c>
      <c r="AP127" s="117" t="s">
        <v>116</v>
      </c>
    </row>
    <row r="128" spans="2:56" s="13" customFormat="1">
      <c r="B128" s="121"/>
      <c r="D128" s="116" t="s">
        <v>123</v>
      </c>
      <c r="E128" s="122" t="s">
        <v>1</v>
      </c>
      <c r="F128" s="123" t="s">
        <v>125</v>
      </c>
      <c r="H128" s="124"/>
      <c r="I128" s="125"/>
      <c r="K128" s="209"/>
      <c r="L128" s="175"/>
      <c r="M128" s="175"/>
      <c r="N128" s="161"/>
      <c r="O128" s="159"/>
      <c r="P128" s="160"/>
      <c r="AK128" s="122" t="s">
        <v>123</v>
      </c>
      <c r="AL128" s="122" t="s">
        <v>67</v>
      </c>
      <c r="AM128" s="13" t="s">
        <v>122</v>
      </c>
      <c r="AN128" s="13" t="s">
        <v>28</v>
      </c>
      <c r="AO128" s="13" t="s">
        <v>65</v>
      </c>
      <c r="AP128" s="122" t="s">
        <v>116</v>
      </c>
    </row>
    <row r="129" spans="2:56" s="1" customFormat="1" ht="33" customHeight="1">
      <c r="B129" s="106"/>
      <c r="C129" s="107" t="s">
        <v>67</v>
      </c>
      <c r="D129" s="107" t="s">
        <v>118</v>
      </c>
      <c r="E129" s="108" t="s">
        <v>126</v>
      </c>
      <c r="F129" s="109" t="s">
        <v>127</v>
      </c>
      <c r="G129" s="110" t="s">
        <v>121</v>
      </c>
      <c r="H129" s="111"/>
      <c r="I129" s="112">
        <v>45.8</v>
      </c>
      <c r="J129" s="154">
        <f>ROUND(I129*H129,2)</f>
        <v>0</v>
      </c>
      <c r="K129" s="147"/>
      <c r="L129" s="161"/>
      <c r="M129" s="161">
        <v>0</v>
      </c>
      <c r="N129" s="161">
        <f t="shared" ref="N129:N190" si="0">M129*I129</f>
        <v>0</v>
      </c>
      <c r="O129" s="159">
        <f t="shared" ref="O129:O190" si="1">H129-M129-K129</f>
        <v>0</v>
      </c>
      <c r="P129" s="160">
        <f t="shared" ref="P129:P190" si="2">J129-N129-L129</f>
        <v>0</v>
      </c>
      <c r="AI129" s="113" t="s">
        <v>122</v>
      </c>
      <c r="AK129" s="113" t="s">
        <v>118</v>
      </c>
      <c r="AL129" s="113" t="s">
        <v>67</v>
      </c>
      <c r="AP129" s="17" t="s">
        <v>116</v>
      </c>
      <c r="AV129" s="114" t="e">
        <f>IF(#REF!="základní",J129,0)</f>
        <v>#REF!</v>
      </c>
      <c r="AW129" s="114" t="e">
        <f>IF(#REF!="snížená",J129,0)</f>
        <v>#REF!</v>
      </c>
      <c r="AX129" s="114" t="e">
        <f>IF(#REF!="zákl. přenesená",J129,0)</f>
        <v>#REF!</v>
      </c>
      <c r="AY129" s="114" t="e">
        <f>IF(#REF!="sníž. přenesená",J129,0)</f>
        <v>#REF!</v>
      </c>
      <c r="AZ129" s="114" t="e">
        <f>IF(#REF!="nulová",J129,0)</f>
        <v>#REF!</v>
      </c>
      <c r="BA129" s="17" t="s">
        <v>65</v>
      </c>
      <c r="BB129" s="114">
        <f>ROUND(I129*H129,2)</f>
        <v>0</v>
      </c>
      <c r="BC129" s="17" t="s">
        <v>122</v>
      </c>
      <c r="BD129" s="113" t="s">
        <v>128</v>
      </c>
    </row>
    <row r="130" spans="2:56" s="12" customFormat="1">
      <c r="B130" s="115"/>
      <c r="D130" s="116" t="s">
        <v>123</v>
      </c>
      <c r="E130" s="117" t="s">
        <v>1</v>
      </c>
      <c r="F130" s="118" t="s">
        <v>129</v>
      </c>
      <c r="H130" s="119"/>
      <c r="I130" s="120"/>
      <c r="K130" s="208"/>
      <c r="L130" s="174"/>
      <c r="M130" s="174"/>
      <c r="N130" s="161"/>
      <c r="O130" s="159"/>
      <c r="P130" s="160"/>
      <c r="AK130" s="117" t="s">
        <v>123</v>
      </c>
      <c r="AL130" s="117" t="s">
        <v>67</v>
      </c>
      <c r="AM130" s="12" t="s">
        <v>67</v>
      </c>
      <c r="AN130" s="12" t="s">
        <v>28</v>
      </c>
      <c r="AO130" s="12" t="s">
        <v>57</v>
      </c>
      <c r="AP130" s="117" t="s">
        <v>116</v>
      </c>
    </row>
    <row r="131" spans="2:56" s="13" customFormat="1">
      <c r="B131" s="121"/>
      <c r="D131" s="116" t="s">
        <v>123</v>
      </c>
      <c r="E131" s="122" t="s">
        <v>1</v>
      </c>
      <c r="F131" s="123" t="s">
        <v>125</v>
      </c>
      <c r="H131" s="124"/>
      <c r="I131" s="125"/>
      <c r="K131" s="209"/>
      <c r="L131" s="175"/>
      <c r="M131" s="175"/>
      <c r="N131" s="161"/>
      <c r="O131" s="159"/>
      <c r="P131" s="160"/>
      <c r="AK131" s="122" t="s">
        <v>123</v>
      </c>
      <c r="AL131" s="122" t="s">
        <v>67</v>
      </c>
      <c r="AM131" s="13" t="s">
        <v>122</v>
      </c>
      <c r="AN131" s="13" t="s">
        <v>28</v>
      </c>
      <c r="AO131" s="13" t="s">
        <v>65</v>
      </c>
      <c r="AP131" s="122" t="s">
        <v>116</v>
      </c>
    </row>
    <row r="132" spans="2:56" s="1" customFormat="1" ht="24.15" customHeight="1">
      <c r="B132" s="106"/>
      <c r="C132" s="107" t="s">
        <v>130</v>
      </c>
      <c r="D132" s="107" t="s">
        <v>118</v>
      </c>
      <c r="E132" s="108" t="s">
        <v>131</v>
      </c>
      <c r="F132" s="109" t="s">
        <v>132</v>
      </c>
      <c r="G132" s="110" t="s">
        <v>121</v>
      </c>
      <c r="H132" s="111"/>
      <c r="I132" s="112">
        <v>396</v>
      </c>
      <c r="J132" s="154">
        <f>ROUND(I132*H132,2)</f>
        <v>0</v>
      </c>
      <c r="K132" s="147"/>
      <c r="L132" s="161"/>
      <c r="M132" s="161">
        <v>0</v>
      </c>
      <c r="N132" s="161">
        <f t="shared" si="0"/>
        <v>0</v>
      </c>
      <c r="O132" s="159">
        <f t="shared" si="1"/>
        <v>0</v>
      </c>
      <c r="P132" s="160">
        <f t="shared" si="2"/>
        <v>0</v>
      </c>
      <c r="AI132" s="113" t="s">
        <v>122</v>
      </c>
      <c r="AK132" s="113" t="s">
        <v>118</v>
      </c>
      <c r="AL132" s="113" t="s">
        <v>67</v>
      </c>
      <c r="AP132" s="17" t="s">
        <v>116</v>
      </c>
      <c r="AV132" s="114" t="e">
        <f>IF(#REF!="základní",J132,0)</f>
        <v>#REF!</v>
      </c>
      <c r="AW132" s="114" t="e">
        <f>IF(#REF!="snížená",J132,0)</f>
        <v>#REF!</v>
      </c>
      <c r="AX132" s="114" t="e">
        <f>IF(#REF!="zákl. přenesená",J132,0)</f>
        <v>#REF!</v>
      </c>
      <c r="AY132" s="114" t="e">
        <f>IF(#REF!="sníž. přenesená",J132,0)</f>
        <v>#REF!</v>
      </c>
      <c r="AZ132" s="114" t="e">
        <f>IF(#REF!="nulová",J132,0)</f>
        <v>#REF!</v>
      </c>
      <c r="BA132" s="17" t="s">
        <v>65</v>
      </c>
      <c r="BB132" s="114">
        <f>ROUND(I132*H132,2)</f>
        <v>0</v>
      </c>
      <c r="BC132" s="17" t="s">
        <v>122</v>
      </c>
      <c r="BD132" s="113" t="s">
        <v>122</v>
      </c>
    </row>
    <row r="133" spans="2:56" s="12" customFormat="1">
      <c r="B133" s="115"/>
      <c r="D133" s="116" t="s">
        <v>123</v>
      </c>
      <c r="E133" s="117" t="s">
        <v>1</v>
      </c>
      <c r="F133" s="118" t="s">
        <v>133</v>
      </c>
      <c r="H133" s="119"/>
      <c r="I133" s="120"/>
      <c r="K133" s="208"/>
      <c r="L133" s="174"/>
      <c r="M133" s="174"/>
      <c r="N133" s="161"/>
      <c r="O133" s="159"/>
      <c r="P133" s="160"/>
      <c r="AK133" s="117" t="s">
        <v>123</v>
      </c>
      <c r="AL133" s="117" t="s">
        <v>67</v>
      </c>
      <c r="AM133" s="12" t="s">
        <v>67</v>
      </c>
      <c r="AN133" s="12" t="s">
        <v>28</v>
      </c>
      <c r="AO133" s="12" t="s">
        <v>57</v>
      </c>
      <c r="AP133" s="117" t="s">
        <v>116</v>
      </c>
    </row>
    <row r="134" spans="2:56" s="13" customFormat="1">
      <c r="B134" s="121"/>
      <c r="D134" s="116" t="s">
        <v>123</v>
      </c>
      <c r="E134" s="122" t="s">
        <v>1</v>
      </c>
      <c r="F134" s="123" t="s">
        <v>125</v>
      </c>
      <c r="H134" s="124"/>
      <c r="I134" s="125"/>
      <c r="K134" s="209"/>
      <c r="L134" s="175"/>
      <c r="M134" s="175"/>
      <c r="N134" s="161"/>
      <c r="O134" s="159"/>
      <c r="P134" s="160"/>
      <c r="AK134" s="122" t="s">
        <v>123</v>
      </c>
      <c r="AL134" s="122" t="s">
        <v>67</v>
      </c>
      <c r="AM134" s="13" t="s">
        <v>122</v>
      </c>
      <c r="AN134" s="13" t="s">
        <v>28</v>
      </c>
      <c r="AO134" s="13" t="s">
        <v>65</v>
      </c>
      <c r="AP134" s="122" t="s">
        <v>116</v>
      </c>
    </row>
    <row r="135" spans="2:56" s="1" customFormat="1" ht="24.15" customHeight="1">
      <c r="B135" s="106"/>
      <c r="C135" s="107" t="s">
        <v>122</v>
      </c>
      <c r="D135" s="107" t="s">
        <v>118</v>
      </c>
      <c r="E135" s="108" t="s">
        <v>134</v>
      </c>
      <c r="F135" s="109" t="s">
        <v>135</v>
      </c>
      <c r="G135" s="110" t="s">
        <v>121</v>
      </c>
      <c r="H135" s="111"/>
      <c r="I135" s="112">
        <v>700</v>
      </c>
      <c r="J135" s="154">
        <f>ROUND(I135*H135,2)</f>
        <v>0</v>
      </c>
      <c r="K135" s="147"/>
      <c r="L135" s="161"/>
      <c r="M135" s="161">
        <v>0</v>
      </c>
      <c r="N135" s="161">
        <f t="shared" si="0"/>
        <v>0</v>
      </c>
      <c r="O135" s="159">
        <f t="shared" si="1"/>
        <v>0</v>
      </c>
      <c r="P135" s="160">
        <f t="shared" si="2"/>
        <v>0</v>
      </c>
      <c r="AI135" s="113" t="s">
        <v>122</v>
      </c>
      <c r="AK135" s="113" t="s">
        <v>118</v>
      </c>
      <c r="AL135" s="113" t="s">
        <v>67</v>
      </c>
      <c r="AP135" s="17" t="s">
        <v>116</v>
      </c>
      <c r="AV135" s="114" t="e">
        <f>IF(#REF!="základní",J135,0)</f>
        <v>#REF!</v>
      </c>
      <c r="AW135" s="114" t="e">
        <f>IF(#REF!="snížená",J135,0)</f>
        <v>#REF!</v>
      </c>
      <c r="AX135" s="114" t="e">
        <f>IF(#REF!="zákl. přenesená",J135,0)</f>
        <v>#REF!</v>
      </c>
      <c r="AY135" s="114" t="e">
        <f>IF(#REF!="sníž. přenesená",J135,0)</f>
        <v>#REF!</v>
      </c>
      <c r="AZ135" s="114" t="e">
        <f>IF(#REF!="nulová",J135,0)</f>
        <v>#REF!</v>
      </c>
      <c r="BA135" s="17" t="s">
        <v>65</v>
      </c>
      <c r="BB135" s="114">
        <f>ROUND(I135*H135,2)</f>
        <v>0</v>
      </c>
      <c r="BC135" s="17" t="s">
        <v>122</v>
      </c>
      <c r="BD135" s="113" t="s">
        <v>136</v>
      </c>
    </row>
    <row r="136" spans="2:56" s="12" customFormat="1">
      <c r="B136" s="115"/>
      <c r="D136" s="116" t="s">
        <v>123</v>
      </c>
      <c r="E136" s="117" t="s">
        <v>1</v>
      </c>
      <c r="F136" s="118" t="s">
        <v>133</v>
      </c>
      <c r="H136" s="119"/>
      <c r="I136" s="120"/>
      <c r="K136" s="208"/>
      <c r="L136" s="174"/>
      <c r="M136" s="174"/>
      <c r="N136" s="161"/>
      <c r="O136" s="159"/>
      <c r="P136" s="160"/>
      <c r="AK136" s="117" t="s">
        <v>123</v>
      </c>
      <c r="AL136" s="117" t="s">
        <v>67</v>
      </c>
      <c r="AM136" s="12" t="s">
        <v>67</v>
      </c>
      <c r="AN136" s="12" t="s">
        <v>28</v>
      </c>
      <c r="AO136" s="12" t="s">
        <v>57</v>
      </c>
      <c r="AP136" s="117" t="s">
        <v>116</v>
      </c>
    </row>
    <row r="137" spans="2:56" s="13" customFormat="1">
      <c r="B137" s="121"/>
      <c r="D137" s="116" t="s">
        <v>123</v>
      </c>
      <c r="E137" s="122" t="s">
        <v>1</v>
      </c>
      <c r="F137" s="123" t="s">
        <v>125</v>
      </c>
      <c r="H137" s="124"/>
      <c r="I137" s="125"/>
      <c r="K137" s="209"/>
      <c r="L137" s="175"/>
      <c r="M137" s="175"/>
      <c r="N137" s="161"/>
      <c r="O137" s="159"/>
      <c r="P137" s="160"/>
      <c r="AK137" s="122" t="s">
        <v>123</v>
      </c>
      <c r="AL137" s="122" t="s">
        <v>67</v>
      </c>
      <c r="AM137" s="13" t="s">
        <v>122</v>
      </c>
      <c r="AN137" s="13" t="s">
        <v>28</v>
      </c>
      <c r="AO137" s="13" t="s">
        <v>65</v>
      </c>
      <c r="AP137" s="122" t="s">
        <v>116</v>
      </c>
    </row>
    <row r="138" spans="2:56" s="1" customFormat="1" ht="16.5" customHeight="1">
      <c r="B138" s="106"/>
      <c r="C138" s="107" t="s">
        <v>137</v>
      </c>
      <c r="D138" s="107" t="s">
        <v>118</v>
      </c>
      <c r="E138" s="108" t="s">
        <v>138</v>
      </c>
      <c r="F138" s="109" t="s">
        <v>139</v>
      </c>
      <c r="G138" s="110" t="s">
        <v>121</v>
      </c>
      <c r="H138" s="111"/>
      <c r="I138" s="112">
        <v>125</v>
      </c>
      <c r="J138" s="154">
        <f>ROUND(I138*H138,2)</f>
        <v>0</v>
      </c>
      <c r="K138" s="147"/>
      <c r="L138" s="161"/>
      <c r="M138" s="161">
        <v>0</v>
      </c>
      <c r="N138" s="161">
        <f t="shared" si="0"/>
        <v>0</v>
      </c>
      <c r="O138" s="159">
        <f t="shared" si="1"/>
        <v>0</v>
      </c>
      <c r="P138" s="160">
        <f t="shared" si="2"/>
        <v>0</v>
      </c>
      <c r="AI138" s="113" t="s">
        <v>122</v>
      </c>
      <c r="AK138" s="113" t="s">
        <v>118</v>
      </c>
      <c r="AL138" s="113" t="s">
        <v>67</v>
      </c>
      <c r="AP138" s="17" t="s">
        <v>116</v>
      </c>
      <c r="AV138" s="114" t="e">
        <f>IF(#REF!="základní",J138,0)</f>
        <v>#REF!</v>
      </c>
      <c r="AW138" s="114" t="e">
        <f>IF(#REF!="snížená",J138,0)</f>
        <v>#REF!</v>
      </c>
      <c r="AX138" s="114" t="e">
        <f>IF(#REF!="zákl. přenesená",J138,0)</f>
        <v>#REF!</v>
      </c>
      <c r="AY138" s="114" t="e">
        <f>IF(#REF!="sníž. přenesená",J138,0)</f>
        <v>#REF!</v>
      </c>
      <c r="AZ138" s="114" t="e">
        <f>IF(#REF!="nulová",J138,0)</f>
        <v>#REF!</v>
      </c>
      <c r="BA138" s="17" t="s">
        <v>65</v>
      </c>
      <c r="BB138" s="114">
        <f>ROUND(I138*H138,2)</f>
        <v>0</v>
      </c>
      <c r="BC138" s="17" t="s">
        <v>122</v>
      </c>
      <c r="BD138" s="113" t="s">
        <v>140</v>
      </c>
    </row>
    <row r="139" spans="2:56" s="12" customFormat="1">
      <c r="B139" s="115"/>
      <c r="D139" s="116" t="s">
        <v>123</v>
      </c>
      <c r="E139" s="117" t="s">
        <v>1</v>
      </c>
      <c r="F139" s="118" t="s">
        <v>133</v>
      </c>
      <c r="H139" s="119"/>
      <c r="I139" s="120"/>
      <c r="K139" s="208"/>
      <c r="L139" s="174"/>
      <c r="M139" s="174"/>
      <c r="N139" s="161"/>
      <c r="O139" s="159"/>
      <c r="P139" s="160"/>
      <c r="AK139" s="117" t="s">
        <v>123</v>
      </c>
      <c r="AL139" s="117" t="s">
        <v>67</v>
      </c>
      <c r="AM139" s="12" t="s">
        <v>67</v>
      </c>
      <c r="AN139" s="12" t="s">
        <v>28</v>
      </c>
      <c r="AO139" s="12" t="s">
        <v>57</v>
      </c>
      <c r="AP139" s="117" t="s">
        <v>116</v>
      </c>
    </row>
    <row r="140" spans="2:56" s="13" customFormat="1">
      <c r="B140" s="121"/>
      <c r="D140" s="116" t="s">
        <v>123</v>
      </c>
      <c r="E140" s="122" t="s">
        <v>1</v>
      </c>
      <c r="F140" s="123" t="s">
        <v>125</v>
      </c>
      <c r="H140" s="124"/>
      <c r="I140" s="125"/>
      <c r="K140" s="209"/>
      <c r="L140" s="175"/>
      <c r="M140" s="175"/>
      <c r="N140" s="161"/>
      <c r="O140" s="159"/>
      <c r="P140" s="160"/>
      <c r="AK140" s="122" t="s">
        <v>123</v>
      </c>
      <c r="AL140" s="122" t="s">
        <v>67</v>
      </c>
      <c r="AM140" s="13" t="s">
        <v>122</v>
      </c>
      <c r="AN140" s="13" t="s">
        <v>28</v>
      </c>
      <c r="AO140" s="13" t="s">
        <v>65</v>
      </c>
      <c r="AP140" s="122" t="s">
        <v>116</v>
      </c>
    </row>
    <row r="141" spans="2:56" s="1" customFormat="1" ht="33" customHeight="1">
      <c r="B141" s="106"/>
      <c r="C141" s="107" t="s">
        <v>136</v>
      </c>
      <c r="D141" s="107" t="s">
        <v>118</v>
      </c>
      <c r="E141" s="108" t="s">
        <v>141</v>
      </c>
      <c r="F141" s="109" t="s">
        <v>142</v>
      </c>
      <c r="G141" s="110" t="s">
        <v>121</v>
      </c>
      <c r="H141" s="111"/>
      <c r="I141" s="112">
        <v>63.1</v>
      </c>
      <c r="J141" s="154">
        <f>ROUND(I141*H141,2)</f>
        <v>0</v>
      </c>
      <c r="K141" s="147"/>
      <c r="L141" s="161"/>
      <c r="M141" s="161">
        <v>0</v>
      </c>
      <c r="N141" s="161">
        <f t="shared" si="0"/>
        <v>0</v>
      </c>
      <c r="O141" s="159">
        <f t="shared" si="1"/>
        <v>0</v>
      </c>
      <c r="P141" s="160">
        <f t="shared" si="2"/>
        <v>0</v>
      </c>
      <c r="AI141" s="113" t="s">
        <v>122</v>
      </c>
      <c r="AK141" s="113" t="s">
        <v>118</v>
      </c>
      <c r="AL141" s="113" t="s">
        <v>67</v>
      </c>
      <c r="AP141" s="17" t="s">
        <v>116</v>
      </c>
      <c r="AV141" s="114" t="e">
        <f>IF(#REF!="základní",J141,0)</f>
        <v>#REF!</v>
      </c>
      <c r="AW141" s="114" t="e">
        <f>IF(#REF!="snížená",J141,0)</f>
        <v>#REF!</v>
      </c>
      <c r="AX141" s="114" t="e">
        <f>IF(#REF!="zákl. přenesená",J141,0)</f>
        <v>#REF!</v>
      </c>
      <c r="AY141" s="114" t="e">
        <f>IF(#REF!="sníž. přenesená",J141,0)</f>
        <v>#REF!</v>
      </c>
      <c r="AZ141" s="114" t="e">
        <f>IF(#REF!="nulová",J141,0)</f>
        <v>#REF!</v>
      </c>
      <c r="BA141" s="17" t="s">
        <v>65</v>
      </c>
      <c r="BB141" s="114">
        <f>ROUND(I141*H141,2)</f>
        <v>0</v>
      </c>
      <c r="BC141" s="17" t="s">
        <v>122</v>
      </c>
      <c r="BD141" s="113" t="s">
        <v>143</v>
      </c>
    </row>
    <row r="142" spans="2:56" s="12" customFormat="1">
      <c r="B142" s="115"/>
      <c r="D142" s="116" t="s">
        <v>123</v>
      </c>
      <c r="E142" s="117" t="s">
        <v>1</v>
      </c>
      <c r="F142" s="118" t="s">
        <v>129</v>
      </c>
      <c r="H142" s="119"/>
      <c r="I142" s="120"/>
      <c r="K142" s="208"/>
      <c r="L142" s="174"/>
      <c r="M142" s="174"/>
      <c r="N142" s="161"/>
      <c r="O142" s="159"/>
      <c r="P142" s="160"/>
      <c r="AK142" s="117" t="s">
        <v>123</v>
      </c>
      <c r="AL142" s="117" t="s">
        <v>67</v>
      </c>
      <c r="AM142" s="12" t="s">
        <v>67</v>
      </c>
      <c r="AN142" s="12" t="s">
        <v>28</v>
      </c>
      <c r="AO142" s="12" t="s">
        <v>57</v>
      </c>
      <c r="AP142" s="117" t="s">
        <v>116</v>
      </c>
    </row>
    <row r="143" spans="2:56" s="13" customFormat="1">
      <c r="B143" s="121"/>
      <c r="D143" s="116" t="s">
        <v>123</v>
      </c>
      <c r="E143" s="122" t="s">
        <v>1</v>
      </c>
      <c r="F143" s="123" t="s">
        <v>125</v>
      </c>
      <c r="H143" s="124"/>
      <c r="I143" s="125"/>
      <c r="K143" s="209"/>
      <c r="L143" s="175"/>
      <c r="M143" s="175"/>
      <c r="N143" s="161"/>
      <c r="O143" s="159"/>
      <c r="P143" s="160"/>
      <c r="AK143" s="122" t="s">
        <v>123</v>
      </c>
      <c r="AL143" s="122" t="s">
        <v>67</v>
      </c>
      <c r="AM143" s="13" t="s">
        <v>122</v>
      </c>
      <c r="AN143" s="13" t="s">
        <v>28</v>
      </c>
      <c r="AO143" s="13" t="s">
        <v>65</v>
      </c>
      <c r="AP143" s="122" t="s">
        <v>116</v>
      </c>
    </row>
    <row r="144" spans="2:56" s="1" customFormat="1" ht="24.15" customHeight="1">
      <c r="B144" s="106"/>
      <c r="C144" s="107" t="s">
        <v>144</v>
      </c>
      <c r="D144" s="107" t="s">
        <v>118</v>
      </c>
      <c r="E144" s="108" t="s">
        <v>145</v>
      </c>
      <c r="F144" s="109" t="s">
        <v>146</v>
      </c>
      <c r="G144" s="110" t="s">
        <v>121</v>
      </c>
      <c r="H144" s="111"/>
      <c r="I144" s="112">
        <v>68.400000000000006</v>
      </c>
      <c r="J144" s="154">
        <f>ROUND(I144*H144,2)</f>
        <v>0</v>
      </c>
      <c r="K144" s="147"/>
      <c r="L144" s="161"/>
      <c r="M144" s="161">
        <v>0</v>
      </c>
      <c r="N144" s="161">
        <f t="shared" si="0"/>
        <v>0</v>
      </c>
      <c r="O144" s="159">
        <f t="shared" si="1"/>
        <v>0</v>
      </c>
      <c r="P144" s="160">
        <f t="shared" si="2"/>
        <v>0</v>
      </c>
      <c r="AI144" s="113" t="s">
        <v>122</v>
      </c>
      <c r="AK144" s="113" t="s">
        <v>118</v>
      </c>
      <c r="AL144" s="113" t="s">
        <v>67</v>
      </c>
      <c r="AP144" s="17" t="s">
        <v>116</v>
      </c>
      <c r="AV144" s="114" t="e">
        <f>IF(#REF!="základní",J144,0)</f>
        <v>#REF!</v>
      </c>
      <c r="AW144" s="114" t="e">
        <f>IF(#REF!="snížená",J144,0)</f>
        <v>#REF!</v>
      </c>
      <c r="AX144" s="114" t="e">
        <f>IF(#REF!="zákl. přenesená",J144,0)</f>
        <v>#REF!</v>
      </c>
      <c r="AY144" s="114" t="e">
        <f>IF(#REF!="sníž. přenesená",J144,0)</f>
        <v>#REF!</v>
      </c>
      <c r="AZ144" s="114" t="e">
        <f>IF(#REF!="nulová",J144,0)</f>
        <v>#REF!</v>
      </c>
      <c r="BA144" s="17" t="s">
        <v>65</v>
      </c>
      <c r="BB144" s="114">
        <f>ROUND(I144*H144,2)</f>
        <v>0</v>
      </c>
      <c r="BC144" s="17" t="s">
        <v>122</v>
      </c>
      <c r="BD144" s="113" t="s">
        <v>147</v>
      </c>
    </row>
    <row r="145" spans="2:56" s="12" customFormat="1">
      <c r="B145" s="115"/>
      <c r="D145" s="116" t="s">
        <v>123</v>
      </c>
      <c r="E145" s="117" t="s">
        <v>1</v>
      </c>
      <c r="F145" s="118" t="s">
        <v>148</v>
      </c>
      <c r="H145" s="119"/>
      <c r="I145" s="120"/>
      <c r="K145" s="208"/>
      <c r="L145" s="174"/>
      <c r="M145" s="174"/>
      <c r="N145" s="161"/>
      <c r="O145" s="159"/>
      <c r="P145" s="160"/>
      <c r="AK145" s="117" t="s">
        <v>123</v>
      </c>
      <c r="AL145" s="117" t="s">
        <v>67</v>
      </c>
      <c r="AM145" s="12" t="s">
        <v>67</v>
      </c>
      <c r="AN145" s="12" t="s">
        <v>28</v>
      </c>
      <c r="AO145" s="12" t="s">
        <v>57</v>
      </c>
      <c r="AP145" s="117" t="s">
        <v>116</v>
      </c>
    </row>
    <row r="146" spans="2:56" s="13" customFormat="1">
      <c r="B146" s="121"/>
      <c r="D146" s="116" t="s">
        <v>123</v>
      </c>
      <c r="E146" s="122" t="s">
        <v>1</v>
      </c>
      <c r="F146" s="123" t="s">
        <v>125</v>
      </c>
      <c r="H146" s="124"/>
      <c r="I146" s="125"/>
      <c r="K146" s="209"/>
      <c r="L146" s="175"/>
      <c r="M146" s="175"/>
      <c r="N146" s="161"/>
      <c r="O146" s="159"/>
      <c r="P146" s="160"/>
      <c r="AK146" s="122" t="s">
        <v>123</v>
      </c>
      <c r="AL146" s="122" t="s">
        <v>67</v>
      </c>
      <c r="AM146" s="13" t="s">
        <v>122</v>
      </c>
      <c r="AN146" s="13" t="s">
        <v>28</v>
      </c>
      <c r="AO146" s="13" t="s">
        <v>65</v>
      </c>
      <c r="AP146" s="122" t="s">
        <v>116</v>
      </c>
    </row>
    <row r="147" spans="2:56" s="1" customFormat="1" ht="24.15" customHeight="1">
      <c r="B147" s="106"/>
      <c r="C147" s="107" t="s">
        <v>140</v>
      </c>
      <c r="D147" s="107" t="s">
        <v>118</v>
      </c>
      <c r="E147" s="108" t="s">
        <v>149</v>
      </c>
      <c r="F147" s="109" t="s">
        <v>150</v>
      </c>
      <c r="G147" s="110" t="s">
        <v>121</v>
      </c>
      <c r="H147" s="111"/>
      <c r="I147" s="112">
        <v>88.8</v>
      </c>
      <c r="J147" s="154">
        <f>ROUND(I147*H147,2)</f>
        <v>0</v>
      </c>
      <c r="K147" s="147"/>
      <c r="L147" s="161"/>
      <c r="M147" s="161">
        <v>0</v>
      </c>
      <c r="N147" s="161">
        <f t="shared" si="0"/>
        <v>0</v>
      </c>
      <c r="O147" s="159">
        <f t="shared" si="1"/>
        <v>0</v>
      </c>
      <c r="P147" s="160">
        <f t="shared" si="2"/>
        <v>0</v>
      </c>
      <c r="AI147" s="113" t="s">
        <v>122</v>
      </c>
      <c r="AK147" s="113" t="s">
        <v>118</v>
      </c>
      <c r="AL147" s="113" t="s">
        <v>67</v>
      </c>
      <c r="AP147" s="17" t="s">
        <v>116</v>
      </c>
      <c r="AV147" s="114" t="e">
        <f>IF(#REF!="základní",J147,0)</f>
        <v>#REF!</v>
      </c>
      <c r="AW147" s="114" t="e">
        <f>IF(#REF!="snížená",J147,0)</f>
        <v>#REF!</v>
      </c>
      <c r="AX147" s="114" t="e">
        <f>IF(#REF!="zákl. přenesená",J147,0)</f>
        <v>#REF!</v>
      </c>
      <c r="AY147" s="114" t="e">
        <f>IF(#REF!="sníž. přenesená",J147,0)</f>
        <v>#REF!</v>
      </c>
      <c r="AZ147" s="114" t="e">
        <f>IF(#REF!="nulová",J147,0)</f>
        <v>#REF!</v>
      </c>
      <c r="BA147" s="17" t="s">
        <v>65</v>
      </c>
      <c r="BB147" s="114">
        <f>ROUND(I147*H147,2)</f>
        <v>0</v>
      </c>
      <c r="BC147" s="17" t="s">
        <v>122</v>
      </c>
      <c r="BD147" s="113" t="s">
        <v>151</v>
      </c>
    </row>
    <row r="148" spans="2:56" s="12" customFormat="1">
      <c r="B148" s="115"/>
      <c r="D148" s="116" t="s">
        <v>123</v>
      </c>
      <c r="E148" s="117" t="s">
        <v>1</v>
      </c>
      <c r="F148" s="118" t="s">
        <v>148</v>
      </c>
      <c r="H148" s="119"/>
      <c r="I148" s="120"/>
      <c r="K148" s="208"/>
      <c r="L148" s="174"/>
      <c r="M148" s="174"/>
      <c r="N148" s="161"/>
      <c r="O148" s="159"/>
      <c r="P148" s="160"/>
      <c r="AK148" s="117" t="s">
        <v>123</v>
      </c>
      <c r="AL148" s="117" t="s">
        <v>67</v>
      </c>
      <c r="AM148" s="12" t="s">
        <v>67</v>
      </c>
      <c r="AN148" s="12" t="s">
        <v>28</v>
      </c>
      <c r="AO148" s="12" t="s">
        <v>57</v>
      </c>
      <c r="AP148" s="117" t="s">
        <v>116</v>
      </c>
    </row>
    <row r="149" spans="2:56" s="13" customFormat="1">
      <c r="B149" s="121"/>
      <c r="D149" s="116" t="s">
        <v>123</v>
      </c>
      <c r="E149" s="122" t="s">
        <v>1</v>
      </c>
      <c r="F149" s="123" t="s">
        <v>125</v>
      </c>
      <c r="H149" s="124"/>
      <c r="I149" s="125"/>
      <c r="K149" s="209"/>
      <c r="L149" s="175"/>
      <c r="M149" s="175"/>
      <c r="N149" s="161"/>
      <c r="O149" s="159"/>
      <c r="P149" s="160"/>
      <c r="AK149" s="122" t="s">
        <v>123</v>
      </c>
      <c r="AL149" s="122" t="s">
        <v>67</v>
      </c>
      <c r="AM149" s="13" t="s">
        <v>122</v>
      </c>
      <c r="AN149" s="13" t="s">
        <v>28</v>
      </c>
      <c r="AO149" s="13" t="s">
        <v>65</v>
      </c>
      <c r="AP149" s="122" t="s">
        <v>116</v>
      </c>
    </row>
    <row r="150" spans="2:56" s="1" customFormat="1" ht="24.15" customHeight="1">
      <c r="B150" s="106"/>
      <c r="C150" s="107" t="s">
        <v>152</v>
      </c>
      <c r="D150" s="107" t="s">
        <v>118</v>
      </c>
      <c r="E150" s="108" t="s">
        <v>153</v>
      </c>
      <c r="F150" s="109" t="s">
        <v>154</v>
      </c>
      <c r="G150" s="110" t="s">
        <v>121</v>
      </c>
      <c r="H150" s="111"/>
      <c r="I150" s="112">
        <v>101</v>
      </c>
      <c r="J150" s="154">
        <f>ROUND(I150*H150,2)</f>
        <v>0</v>
      </c>
      <c r="K150" s="147"/>
      <c r="L150" s="161"/>
      <c r="M150" s="161">
        <v>0</v>
      </c>
      <c r="N150" s="161">
        <f t="shared" si="0"/>
        <v>0</v>
      </c>
      <c r="O150" s="159">
        <f t="shared" si="1"/>
        <v>0</v>
      </c>
      <c r="P150" s="160">
        <f t="shared" si="2"/>
        <v>0</v>
      </c>
      <c r="AI150" s="113" t="s">
        <v>122</v>
      </c>
      <c r="AK150" s="113" t="s">
        <v>118</v>
      </c>
      <c r="AL150" s="113" t="s">
        <v>67</v>
      </c>
      <c r="AP150" s="17" t="s">
        <v>116</v>
      </c>
      <c r="AV150" s="114" t="e">
        <f>IF(#REF!="základní",J150,0)</f>
        <v>#REF!</v>
      </c>
      <c r="AW150" s="114" t="e">
        <f>IF(#REF!="snížená",J150,0)</f>
        <v>#REF!</v>
      </c>
      <c r="AX150" s="114" t="e">
        <f>IF(#REF!="zákl. přenesená",J150,0)</f>
        <v>#REF!</v>
      </c>
      <c r="AY150" s="114" t="e">
        <f>IF(#REF!="sníž. přenesená",J150,0)</f>
        <v>#REF!</v>
      </c>
      <c r="AZ150" s="114" t="e">
        <f>IF(#REF!="nulová",J150,0)</f>
        <v>#REF!</v>
      </c>
      <c r="BA150" s="17" t="s">
        <v>65</v>
      </c>
      <c r="BB150" s="114">
        <f>ROUND(I150*H150,2)</f>
        <v>0</v>
      </c>
      <c r="BC150" s="17" t="s">
        <v>122</v>
      </c>
      <c r="BD150" s="113" t="s">
        <v>155</v>
      </c>
    </row>
    <row r="151" spans="2:56" s="12" customFormat="1">
      <c r="B151" s="115"/>
      <c r="D151" s="116" t="s">
        <v>123</v>
      </c>
      <c r="E151" s="117" t="s">
        <v>1</v>
      </c>
      <c r="F151" s="118" t="s">
        <v>156</v>
      </c>
      <c r="H151" s="119"/>
      <c r="I151" s="120"/>
      <c r="K151" s="208"/>
      <c r="L151" s="174"/>
      <c r="M151" s="174"/>
      <c r="N151" s="161"/>
      <c r="O151" s="159"/>
      <c r="P151" s="160"/>
      <c r="AK151" s="117" t="s">
        <v>123</v>
      </c>
      <c r="AL151" s="117" t="s">
        <v>67</v>
      </c>
      <c r="AM151" s="12" t="s">
        <v>67</v>
      </c>
      <c r="AN151" s="12" t="s">
        <v>28</v>
      </c>
      <c r="AO151" s="12" t="s">
        <v>57</v>
      </c>
      <c r="AP151" s="117" t="s">
        <v>116</v>
      </c>
    </row>
    <row r="152" spans="2:56" s="13" customFormat="1">
      <c r="B152" s="121"/>
      <c r="D152" s="116" t="s">
        <v>123</v>
      </c>
      <c r="E152" s="122" t="s">
        <v>1</v>
      </c>
      <c r="F152" s="123" t="s">
        <v>125</v>
      </c>
      <c r="H152" s="124"/>
      <c r="I152" s="125"/>
      <c r="K152" s="209"/>
      <c r="L152" s="175"/>
      <c r="M152" s="175"/>
      <c r="N152" s="161"/>
      <c r="O152" s="159"/>
      <c r="P152" s="160"/>
      <c r="AK152" s="122" t="s">
        <v>123</v>
      </c>
      <c r="AL152" s="122" t="s">
        <v>67</v>
      </c>
      <c r="AM152" s="13" t="s">
        <v>122</v>
      </c>
      <c r="AN152" s="13" t="s">
        <v>28</v>
      </c>
      <c r="AO152" s="13" t="s">
        <v>65</v>
      </c>
      <c r="AP152" s="122" t="s">
        <v>116</v>
      </c>
    </row>
    <row r="153" spans="2:56" s="1" customFormat="1" ht="16.5" customHeight="1">
      <c r="B153" s="106"/>
      <c r="C153" s="107" t="s">
        <v>157</v>
      </c>
      <c r="D153" s="107" t="s">
        <v>118</v>
      </c>
      <c r="E153" s="108" t="s">
        <v>158</v>
      </c>
      <c r="F153" s="109" t="s">
        <v>159</v>
      </c>
      <c r="G153" s="110" t="s">
        <v>160</v>
      </c>
      <c r="H153" s="111"/>
      <c r="I153" s="112">
        <v>155</v>
      </c>
      <c r="J153" s="154">
        <f>ROUND(I153*H153,2)</f>
        <v>0</v>
      </c>
      <c r="K153" s="147"/>
      <c r="L153" s="161"/>
      <c r="M153" s="161">
        <v>0</v>
      </c>
      <c r="N153" s="161">
        <f t="shared" si="0"/>
        <v>0</v>
      </c>
      <c r="O153" s="159">
        <f t="shared" si="1"/>
        <v>0</v>
      </c>
      <c r="P153" s="160">
        <f t="shared" si="2"/>
        <v>0</v>
      </c>
      <c r="AI153" s="113" t="s">
        <v>122</v>
      </c>
      <c r="AK153" s="113" t="s">
        <v>118</v>
      </c>
      <c r="AL153" s="113" t="s">
        <v>67</v>
      </c>
      <c r="AP153" s="17" t="s">
        <v>116</v>
      </c>
      <c r="AV153" s="114" t="e">
        <f>IF(#REF!="základní",J153,0)</f>
        <v>#REF!</v>
      </c>
      <c r="AW153" s="114" t="e">
        <f>IF(#REF!="snížená",J153,0)</f>
        <v>#REF!</v>
      </c>
      <c r="AX153" s="114" t="e">
        <f>IF(#REF!="zákl. přenesená",J153,0)</f>
        <v>#REF!</v>
      </c>
      <c r="AY153" s="114" t="e">
        <f>IF(#REF!="sníž. přenesená",J153,0)</f>
        <v>#REF!</v>
      </c>
      <c r="AZ153" s="114" t="e">
        <f>IF(#REF!="nulová",J153,0)</f>
        <v>#REF!</v>
      </c>
      <c r="BA153" s="17" t="s">
        <v>65</v>
      </c>
      <c r="BB153" s="114">
        <f>ROUND(I153*H153,2)</f>
        <v>0</v>
      </c>
      <c r="BC153" s="17" t="s">
        <v>122</v>
      </c>
      <c r="BD153" s="113" t="s">
        <v>157</v>
      </c>
    </row>
    <row r="154" spans="2:56" s="12" customFormat="1">
      <c r="B154" s="115"/>
      <c r="D154" s="116" t="s">
        <v>123</v>
      </c>
      <c r="E154" s="117" t="s">
        <v>1</v>
      </c>
      <c r="F154" s="118" t="s">
        <v>161</v>
      </c>
      <c r="H154" s="119"/>
      <c r="I154" s="120"/>
      <c r="K154" s="208"/>
      <c r="L154" s="174"/>
      <c r="M154" s="174"/>
      <c r="N154" s="161"/>
      <c r="O154" s="159"/>
      <c r="P154" s="160"/>
      <c r="AK154" s="117" t="s">
        <v>123</v>
      </c>
      <c r="AL154" s="117" t="s">
        <v>67</v>
      </c>
      <c r="AM154" s="12" t="s">
        <v>67</v>
      </c>
      <c r="AN154" s="12" t="s">
        <v>28</v>
      </c>
      <c r="AO154" s="12" t="s">
        <v>57</v>
      </c>
      <c r="AP154" s="117" t="s">
        <v>116</v>
      </c>
    </row>
    <row r="155" spans="2:56" s="13" customFormat="1">
      <c r="B155" s="121"/>
      <c r="D155" s="116" t="s">
        <v>123</v>
      </c>
      <c r="E155" s="122" t="s">
        <v>1</v>
      </c>
      <c r="F155" s="123" t="s">
        <v>125</v>
      </c>
      <c r="H155" s="124"/>
      <c r="I155" s="125"/>
      <c r="K155" s="209"/>
      <c r="L155" s="175"/>
      <c r="M155" s="175"/>
      <c r="N155" s="161"/>
      <c r="O155" s="159"/>
      <c r="P155" s="160"/>
      <c r="AK155" s="122" t="s">
        <v>123</v>
      </c>
      <c r="AL155" s="122" t="s">
        <v>67</v>
      </c>
      <c r="AM155" s="13" t="s">
        <v>122</v>
      </c>
      <c r="AN155" s="13" t="s">
        <v>28</v>
      </c>
      <c r="AO155" s="13" t="s">
        <v>65</v>
      </c>
      <c r="AP155" s="122" t="s">
        <v>116</v>
      </c>
    </row>
    <row r="156" spans="2:56" s="1" customFormat="1" ht="16.5" customHeight="1">
      <c r="B156" s="106"/>
      <c r="C156" s="107" t="s">
        <v>162</v>
      </c>
      <c r="D156" s="107" t="s">
        <v>118</v>
      </c>
      <c r="E156" s="108" t="s">
        <v>163</v>
      </c>
      <c r="F156" s="109" t="s">
        <v>164</v>
      </c>
      <c r="G156" s="110" t="s">
        <v>121</v>
      </c>
      <c r="H156" s="111"/>
      <c r="I156" s="112">
        <v>186</v>
      </c>
      <c r="J156" s="154">
        <f>ROUND(I156*H156,2)</f>
        <v>0</v>
      </c>
      <c r="K156" s="147"/>
      <c r="L156" s="161"/>
      <c r="M156" s="161">
        <v>0</v>
      </c>
      <c r="N156" s="161">
        <f t="shared" si="0"/>
        <v>0</v>
      </c>
      <c r="O156" s="159">
        <f t="shared" si="1"/>
        <v>0</v>
      </c>
      <c r="P156" s="160">
        <f t="shared" si="2"/>
        <v>0</v>
      </c>
      <c r="AI156" s="113" t="s">
        <v>122</v>
      </c>
      <c r="AK156" s="113" t="s">
        <v>118</v>
      </c>
      <c r="AL156" s="113" t="s">
        <v>67</v>
      </c>
      <c r="AP156" s="17" t="s">
        <v>116</v>
      </c>
      <c r="AV156" s="114" t="e">
        <f>IF(#REF!="základní",J156,0)</f>
        <v>#REF!</v>
      </c>
      <c r="AW156" s="114" t="e">
        <f>IF(#REF!="snížená",J156,0)</f>
        <v>#REF!</v>
      </c>
      <c r="AX156" s="114" t="e">
        <f>IF(#REF!="zákl. přenesená",J156,0)</f>
        <v>#REF!</v>
      </c>
      <c r="AY156" s="114" t="e">
        <f>IF(#REF!="sníž. přenesená",J156,0)</f>
        <v>#REF!</v>
      </c>
      <c r="AZ156" s="114" t="e">
        <f>IF(#REF!="nulová",J156,0)</f>
        <v>#REF!</v>
      </c>
      <c r="BA156" s="17" t="s">
        <v>65</v>
      </c>
      <c r="BB156" s="114">
        <f>ROUND(I156*H156,2)</f>
        <v>0</v>
      </c>
      <c r="BC156" s="17" t="s">
        <v>122</v>
      </c>
      <c r="BD156" s="113" t="s">
        <v>7</v>
      </c>
    </row>
    <row r="157" spans="2:56" s="12" customFormat="1">
      <c r="B157" s="115"/>
      <c r="D157" s="116" t="s">
        <v>123</v>
      </c>
      <c r="E157" s="117" t="s">
        <v>1</v>
      </c>
      <c r="F157" s="118" t="s">
        <v>165</v>
      </c>
      <c r="H157" s="119"/>
      <c r="I157" s="120"/>
      <c r="K157" s="208"/>
      <c r="L157" s="174"/>
      <c r="M157" s="174"/>
      <c r="N157" s="161"/>
      <c r="O157" s="159"/>
      <c r="P157" s="160"/>
      <c r="AK157" s="117" t="s">
        <v>123</v>
      </c>
      <c r="AL157" s="117" t="s">
        <v>67</v>
      </c>
      <c r="AM157" s="12" t="s">
        <v>67</v>
      </c>
      <c r="AN157" s="12" t="s">
        <v>28</v>
      </c>
      <c r="AO157" s="12" t="s">
        <v>57</v>
      </c>
      <c r="AP157" s="117" t="s">
        <v>116</v>
      </c>
    </row>
    <row r="158" spans="2:56" s="13" customFormat="1">
      <c r="B158" s="121"/>
      <c r="D158" s="116" t="s">
        <v>123</v>
      </c>
      <c r="E158" s="122" t="s">
        <v>1</v>
      </c>
      <c r="F158" s="123" t="s">
        <v>125</v>
      </c>
      <c r="H158" s="124"/>
      <c r="I158" s="125"/>
      <c r="K158" s="209"/>
      <c r="L158" s="175"/>
      <c r="M158" s="175"/>
      <c r="N158" s="161"/>
      <c r="O158" s="159"/>
      <c r="P158" s="160"/>
      <c r="AK158" s="122" t="s">
        <v>123</v>
      </c>
      <c r="AL158" s="122" t="s">
        <v>67</v>
      </c>
      <c r="AM158" s="13" t="s">
        <v>122</v>
      </c>
      <c r="AN158" s="13" t="s">
        <v>28</v>
      </c>
      <c r="AO158" s="13" t="s">
        <v>65</v>
      </c>
      <c r="AP158" s="122" t="s">
        <v>116</v>
      </c>
    </row>
    <row r="159" spans="2:56" s="1" customFormat="1" ht="24.15" customHeight="1">
      <c r="B159" s="106"/>
      <c r="C159" s="107" t="s">
        <v>7</v>
      </c>
      <c r="D159" s="107" t="s">
        <v>118</v>
      </c>
      <c r="E159" s="108" t="s">
        <v>166</v>
      </c>
      <c r="F159" s="109" t="s">
        <v>167</v>
      </c>
      <c r="G159" s="110" t="s">
        <v>121</v>
      </c>
      <c r="H159" s="111"/>
      <c r="I159" s="112">
        <v>28.9</v>
      </c>
      <c r="J159" s="154">
        <f>ROUND(I159*H159,2)</f>
        <v>0</v>
      </c>
      <c r="K159" s="147"/>
      <c r="L159" s="161"/>
      <c r="M159" s="161">
        <v>0</v>
      </c>
      <c r="N159" s="161">
        <f t="shared" si="0"/>
        <v>0</v>
      </c>
      <c r="O159" s="159">
        <f t="shared" si="1"/>
        <v>0</v>
      </c>
      <c r="P159" s="160">
        <f t="shared" si="2"/>
        <v>0</v>
      </c>
      <c r="AI159" s="113" t="s">
        <v>122</v>
      </c>
      <c r="AK159" s="113" t="s">
        <v>118</v>
      </c>
      <c r="AL159" s="113" t="s">
        <v>67</v>
      </c>
      <c r="AP159" s="17" t="s">
        <v>116</v>
      </c>
      <c r="AV159" s="114" t="e">
        <f>IF(#REF!="základní",J159,0)</f>
        <v>#REF!</v>
      </c>
      <c r="AW159" s="114" t="e">
        <f>IF(#REF!="snížená",J159,0)</f>
        <v>#REF!</v>
      </c>
      <c r="AX159" s="114" t="e">
        <f>IF(#REF!="zákl. přenesená",J159,0)</f>
        <v>#REF!</v>
      </c>
      <c r="AY159" s="114" t="e">
        <f>IF(#REF!="sníž. přenesená",J159,0)</f>
        <v>#REF!</v>
      </c>
      <c r="AZ159" s="114" t="e">
        <f>IF(#REF!="nulová",J159,0)</f>
        <v>#REF!</v>
      </c>
      <c r="BA159" s="17" t="s">
        <v>65</v>
      </c>
      <c r="BB159" s="114">
        <f>ROUND(I159*H159,2)</f>
        <v>0</v>
      </c>
      <c r="BC159" s="17" t="s">
        <v>122</v>
      </c>
      <c r="BD159" s="113" t="s">
        <v>168</v>
      </c>
    </row>
    <row r="160" spans="2:56" s="12" customFormat="1">
      <c r="B160" s="115"/>
      <c r="D160" s="116" t="s">
        <v>123</v>
      </c>
      <c r="E160" s="117" t="s">
        <v>1</v>
      </c>
      <c r="F160" s="118" t="s">
        <v>169</v>
      </c>
      <c r="H160" s="119"/>
      <c r="I160" s="120"/>
      <c r="K160" s="208"/>
      <c r="L160" s="174"/>
      <c r="M160" s="174"/>
      <c r="N160" s="161"/>
      <c r="O160" s="159"/>
      <c r="P160" s="160"/>
      <c r="AK160" s="117" t="s">
        <v>123</v>
      </c>
      <c r="AL160" s="117" t="s">
        <v>67</v>
      </c>
      <c r="AM160" s="12" t="s">
        <v>67</v>
      </c>
      <c r="AN160" s="12" t="s">
        <v>28</v>
      </c>
      <c r="AO160" s="12" t="s">
        <v>57</v>
      </c>
      <c r="AP160" s="117" t="s">
        <v>116</v>
      </c>
    </row>
    <row r="161" spans="2:56" s="13" customFormat="1">
      <c r="B161" s="121"/>
      <c r="D161" s="116" t="s">
        <v>123</v>
      </c>
      <c r="E161" s="122" t="s">
        <v>1</v>
      </c>
      <c r="F161" s="123" t="s">
        <v>125</v>
      </c>
      <c r="H161" s="124"/>
      <c r="I161" s="125"/>
      <c r="K161" s="209"/>
      <c r="L161" s="175"/>
      <c r="M161" s="175"/>
      <c r="N161" s="161"/>
      <c r="O161" s="159"/>
      <c r="P161" s="160"/>
      <c r="AK161" s="122" t="s">
        <v>123</v>
      </c>
      <c r="AL161" s="122" t="s">
        <v>67</v>
      </c>
      <c r="AM161" s="13" t="s">
        <v>122</v>
      </c>
      <c r="AN161" s="13" t="s">
        <v>28</v>
      </c>
      <c r="AO161" s="13" t="s">
        <v>65</v>
      </c>
      <c r="AP161" s="122" t="s">
        <v>116</v>
      </c>
    </row>
    <row r="162" spans="2:56" s="1" customFormat="1" ht="24.15" customHeight="1">
      <c r="B162" s="106"/>
      <c r="C162" s="107" t="s">
        <v>170</v>
      </c>
      <c r="D162" s="107" t="s">
        <v>118</v>
      </c>
      <c r="E162" s="108" t="s">
        <v>171</v>
      </c>
      <c r="F162" s="109" t="s">
        <v>172</v>
      </c>
      <c r="G162" s="110" t="s">
        <v>173</v>
      </c>
      <c r="H162" s="111"/>
      <c r="I162" s="112">
        <v>1060</v>
      </c>
      <c r="J162" s="154">
        <f>ROUND(I162*H162,2)</f>
        <v>0</v>
      </c>
      <c r="K162" s="147"/>
      <c r="L162" s="161"/>
      <c r="M162" s="161">
        <v>0</v>
      </c>
      <c r="N162" s="161">
        <f t="shared" si="0"/>
        <v>0</v>
      </c>
      <c r="O162" s="159">
        <f t="shared" si="1"/>
        <v>0</v>
      </c>
      <c r="P162" s="160">
        <f t="shared" si="2"/>
        <v>0</v>
      </c>
      <c r="AI162" s="113" t="s">
        <v>122</v>
      </c>
      <c r="AK162" s="113" t="s">
        <v>118</v>
      </c>
      <c r="AL162" s="113" t="s">
        <v>67</v>
      </c>
      <c r="AP162" s="17" t="s">
        <v>116</v>
      </c>
      <c r="AV162" s="114" t="e">
        <f>IF(#REF!="základní",J162,0)</f>
        <v>#REF!</v>
      </c>
      <c r="AW162" s="114" t="e">
        <f>IF(#REF!="snížená",J162,0)</f>
        <v>#REF!</v>
      </c>
      <c r="AX162" s="114" t="e">
        <f>IF(#REF!="zákl. přenesená",J162,0)</f>
        <v>#REF!</v>
      </c>
      <c r="AY162" s="114" t="e">
        <f>IF(#REF!="sníž. přenesená",J162,0)</f>
        <v>#REF!</v>
      </c>
      <c r="AZ162" s="114" t="e">
        <f>IF(#REF!="nulová",J162,0)</f>
        <v>#REF!</v>
      </c>
      <c r="BA162" s="17" t="s">
        <v>65</v>
      </c>
      <c r="BB162" s="114">
        <f>ROUND(I162*H162,2)</f>
        <v>0</v>
      </c>
      <c r="BC162" s="17" t="s">
        <v>122</v>
      </c>
      <c r="BD162" s="113" t="s">
        <v>174</v>
      </c>
    </row>
    <row r="163" spans="2:56" s="12" customFormat="1" ht="20.399999999999999">
      <c r="B163" s="115"/>
      <c r="D163" s="116" t="s">
        <v>123</v>
      </c>
      <c r="E163" s="117" t="s">
        <v>1</v>
      </c>
      <c r="F163" s="118" t="s">
        <v>175</v>
      </c>
      <c r="H163" s="119"/>
      <c r="I163" s="120"/>
      <c r="K163" s="208"/>
      <c r="L163" s="174"/>
      <c r="M163" s="174"/>
      <c r="N163" s="161"/>
      <c r="O163" s="159"/>
      <c r="P163" s="160"/>
      <c r="AK163" s="117" t="s">
        <v>123</v>
      </c>
      <c r="AL163" s="117" t="s">
        <v>67</v>
      </c>
      <c r="AM163" s="12" t="s">
        <v>67</v>
      </c>
      <c r="AN163" s="12" t="s">
        <v>28</v>
      </c>
      <c r="AO163" s="12" t="s">
        <v>57</v>
      </c>
      <c r="AP163" s="117" t="s">
        <v>116</v>
      </c>
    </row>
    <row r="164" spans="2:56" s="12" customFormat="1" ht="20.399999999999999">
      <c r="B164" s="115"/>
      <c r="D164" s="116" t="s">
        <v>123</v>
      </c>
      <c r="E164" s="117" t="s">
        <v>1</v>
      </c>
      <c r="F164" s="118" t="s">
        <v>176</v>
      </c>
      <c r="H164" s="119"/>
      <c r="I164" s="120"/>
      <c r="K164" s="208"/>
      <c r="L164" s="174"/>
      <c r="M164" s="174"/>
      <c r="N164" s="161"/>
      <c r="O164" s="159"/>
      <c r="P164" s="160"/>
      <c r="AK164" s="117" t="s">
        <v>123</v>
      </c>
      <c r="AL164" s="117" t="s">
        <v>67</v>
      </c>
      <c r="AM164" s="12" t="s">
        <v>67</v>
      </c>
      <c r="AN164" s="12" t="s">
        <v>28</v>
      </c>
      <c r="AO164" s="12" t="s">
        <v>57</v>
      </c>
      <c r="AP164" s="117" t="s">
        <v>116</v>
      </c>
    </row>
    <row r="165" spans="2:56" s="13" customFormat="1">
      <c r="B165" s="121"/>
      <c r="D165" s="116" t="s">
        <v>123</v>
      </c>
      <c r="E165" s="122" t="s">
        <v>1</v>
      </c>
      <c r="F165" s="123" t="s">
        <v>125</v>
      </c>
      <c r="H165" s="124"/>
      <c r="I165" s="125"/>
      <c r="K165" s="209"/>
      <c r="L165" s="175"/>
      <c r="M165" s="175"/>
      <c r="N165" s="161"/>
      <c r="O165" s="159"/>
      <c r="P165" s="160"/>
      <c r="AK165" s="122" t="s">
        <v>123</v>
      </c>
      <c r="AL165" s="122" t="s">
        <v>67</v>
      </c>
      <c r="AM165" s="13" t="s">
        <v>122</v>
      </c>
      <c r="AN165" s="13" t="s">
        <v>28</v>
      </c>
      <c r="AO165" s="13" t="s">
        <v>65</v>
      </c>
      <c r="AP165" s="122" t="s">
        <v>116</v>
      </c>
    </row>
    <row r="166" spans="2:56" s="1" customFormat="1" ht="33" customHeight="1">
      <c r="B166" s="106"/>
      <c r="C166" s="107" t="s">
        <v>168</v>
      </c>
      <c r="D166" s="107" t="s">
        <v>118</v>
      </c>
      <c r="E166" s="108" t="s">
        <v>177</v>
      </c>
      <c r="F166" s="109" t="s">
        <v>178</v>
      </c>
      <c r="G166" s="110" t="s">
        <v>173</v>
      </c>
      <c r="H166" s="111"/>
      <c r="I166" s="112">
        <v>161</v>
      </c>
      <c r="J166" s="154">
        <f>ROUND(I166*H166,2)</f>
        <v>0</v>
      </c>
      <c r="K166" s="147"/>
      <c r="L166" s="161"/>
      <c r="M166" s="161">
        <v>0</v>
      </c>
      <c r="N166" s="161">
        <f t="shared" si="0"/>
        <v>0</v>
      </c>
      <c r="O166" s="159">
        <f t="shared" si="1"/>
        <v>0</v>
      </c>
      <c r="P166" s="160">
        <f t="shared" si="2"/>
        <v>0</v>
      </c>
      <c r="AI166" s="113" t="s">
        <v>122</v>
      </c>
      <c r="AK166" s="113" t="s">
        <v>118</v>
      </c>
      <c r="AL166" s="113" t="s">
        <v>67</v>
      </c>
      <c r="AP166" s="17" t="s">
        <v>116</v>
      </c>
      <c r="AV166" s="114" t="e">
        <f>IF(#REF!="základní",J166,0)</f>
        <v>#REF!</v>
      </c>
      <c r="AW166" s="114" t="e">
        <f>IF(#REF!="snížená",J166,0)</f>
        <v>#REF!</v>
      </c>
      <c r="AX166" s="114" t="e">
        <f>IF(#REF!="zákl. přenesená",J166,0)</f>
        <v>#REF!</v>
      </c>
      <c r="AY166" s="114" t="e">
        <f>IF(#REF!="sníž. přenesená",J166,0)</f>
        <v>#REF!</v>
      </c>
      <c r="AZ166" s="114" t="e">
        <f>IF(#REF!="nulová",J166,0)</f>
        <v>#REF!</v>
      </c>
      <c r="BA166" s="17" t="s">
        <v>65</v>
      </c>
      <c r="BB166" s="114">
        <f>ROUND(I166*H166,2)</f>
        <v>0</v>
      </c>
      <c r="BC166" s="17" t="s">
        <v>122</v>
      </c>
      <c r="BD166" s="113" t="s">
        <v>179</v>
      </c>
    </row>
    <row r="167" spans="2:56" s="12" customFormat="1" ht="20.399999999999999">
      <c r="B167" s="115"/>
      <c r="D167" s="116" t="s">
        <v>123</v>
      </c>
      <c r="E167" s="117" t="s">
        <v>1</v>
      </c>
      <c r="F167" s="118" t="s">
        <v>180</v>
      </c>
      <c r="H167" s="119"/>
      <c r="I167" s="120"/>
      <c r="K167" s="208"/>
      <c r="L167" s="174"/>
      <c r="M167" s="174"/>
      <c r="N167" s="161"/>
      <c r="O167" s="159"/>
      <c r="P167" s="160"/>
      <c r="AK167" s="117" t="s">
        <v>123</v>
      </c>
      <c r="AL167" s="117" t="s">
        <v>67</v>
      </c>
      <c r="AM167" s="12" t="s">
        <v>67</v>
      </c>
      <c r="AN167" s="12" t="s">
        <v>28</v>
      </c>
      <c r="AO167" s="12" t="s">
        <v>57</v>
      </c>
      <c r="AP167" s="117" t="s">
        <v>116</v>
      </c>
    </row>
    <row r="168" spans="2:56" s="13" customFormat="1">
      <c r="B168" s="121"/>
      <c r="D168" s="116" t="s">
        <v>123</v>
      </c>
      <c r="E168" s="122" t="s">
        <v>1</v>
      </c>
      <c r="F168" s="123" t="s">
        <v>125</v>
      </c>
      <c r="H168" s="124"/>
      <c r="I168" s="125"/>
      <c r="K168" s="209"/>
      <c r="L168" s="175"/>
      <c r="M168" s="175"/>
      <c r="N168" s="161"/>
      <c r="O168" s="159"/>
      <c r="P168" s="160"/>
      <c r="AK168" s="122" t="s">
        <v>123</v>
      </c>
      <c r="AL168" s="122" t="s">
        <v>67</v>
      </c>
      <c r="AM168" s="13" t="s">
        <v>122</v>
      </c>
      <c r="AN168" s="13" t="s">
        <v>28</v>
      </c>
      <c r="AO168" s="13" t="s">
        <v>65</v>
      </c>
      <c r="AP168" s="122" t="s">
        <v>116</v>
      </c>
    </row>
    <row r="169" spans="2:56" s="1" customFormat="1" ht="33" customHeight="1">
      <c r="B169" s="106"/>
      <c r="C169" s="107" t="s">
        <v>181</v>
      </c>
      <c r="D169" s="107" t="s">
        <v>118</v>
      </c>
      <c r="E169" s="108" t="s">
        <v>182</v>
      </c>
      <c r="F169" s="109" t="s">
        <v>183</v>
      </c>
      <c r="G169" s="110" t="s">
        <v>173</v>
      </c>
      <c r="H169" s="111"/>
      <c r="I169" s="112">
        <v>137</v>
      </c>
      <c r="J169" s="154">
        <f>ROUND(I169*H169,2)</f>
        <v>0</v>
      </c>
      <c r="K169" s="147"/>
      <c r="L169" s="161"/>
      <c r="M169" s="161">
        <v>0</v>
      </c>
      <c r="N169" s="161">
        <f t="shared" si="0"/>
        <v>0</v>
      </c>
      <c r="O169" s="159">
        <f t="shared" si="1"/>
        <v>0</v>
      </c>
      <c r="P169" s="160">
        <f t="shared" si="2"/>
        <v>0</v>
      </c>
      <c r="AI169" s="113" t="s">
        <v>122</v>
      </c>
      <c r="AK169" s="113" t="s">
        <v>118</v>
      </c>
      <c r="AL169" s="113" t="s">
        <v>67</v>
      </c>
      <c r="AP169" s="17" t="s">
        <v>116</v>
      </c>
      <c r="AV169" s="114" t="e">
        <f>IF(#REF!="základní",J169,0)</f>
        <v>#REF!</v>
      </c>
      <c r="AW169" s="114" t="e">
        <f>IF(#REF!="snížená",J169,0)</f>
        <v>#REF!</v>
      </c>
      <c r="AX169" s="114" t="e">
        <f>IF(#REF!="zákl. přenesená",J169,0)</f>
        <v>#REF!</v>
      </c>
      <c r="AY169" s="114" t="e">
        <f>IF(#REF!="sníž. přenesená",J169,0)</f>
        <v>#REF!</v>
      </c>
      <c r="AZ169" s="114" t="e">
        <f>IF(#REF!="nulová",J169,0)</f>
        <v>#REF!</v>
      </c>
      <c r="BA169" s="17" t="s">
        <v>65</v>
      </c>
      <c r="BB169" s="114">
        <f>ROUND(I169*H169,2)</f>
        <v>0</v>
      </c>
      <c r="BC169" s="17" t="s">
        <v>122</v>
      </c>
      <c r="BD169" s="113" t="s">
        <v>184</v>
      </c>
    </row>
    <row r="170" spans="2:56" s="12" customFormat="1" ht="20.399999999999999">
      <c r="B170" s="115"/>
      <c r="D170" s="116" t="s">
        <v>123</v>
      </c>
      <c r="E170" s="117" t="s">
        <v>1</v>
      </c>
      <c r="F170" s="118" t="s">
        <v>185</v>
      </c>
      <c r="H170" s="119"/>
      <c r="I170" s="120"/>
      <c r="K170" s="208"/>
      <c r="L170" s="174"/>
      <c r="M170" s="174"/>
      <c r="N170" s="161"/>
      <c r="O170" s="159"/>
      <c r="P170" s="160"/>
      <c r="AK170" s="117" t="s">
        <v>123</v>
      </c>
      <c r="AL170" s="117" t="s">
        <v>67</v>
      </c>
      <c r="AM170" s="12" t="s">
        <v>67</v>
      </c>
      <c r="AN170" s="12" t="s">
        <v>28</v>
      </c>
      <c r="AO170" s="12" t="s">
        <v>57</v>
      </c>
      <c r="AP170" s="117" t="s">
        <v>116</v>
      </c>
    </row>
    <row r="171" spans="2:56" s="13" customFormat="1">
      <c r="B171" s="121"/>
      <c r="D171" s="116" t="s">
        <v>123</v>
      </c>
      <c r="E171" s="122" t="s">
        <v>1</v>
      </c>
      <c r="F171" s="123" t="s">
        <v>125</v>
      </c>
      <c r="H171" s="124"/>
      <c r="I171" s="125"/>
      <c r="K171" s="209"/>
      <c r="L171" s="175"/>
      <c r="M171" s="175"/>
      <c r="N171" s="161"/>
      <c r="O171" s="159"/>
      <c r="P171" s="160"/>
      <c r="AK171" s="122" t="s">
        <v>123</v>
      </c>
      <c r="AL171" s="122" t="s">
        <v>67</v>
      </c>
      <c r="AM171" s="13" t="s">
        <v>122</v>
      </c>
      <c r="AN171" s="13" t="s">
        <v>28</v>
      </c>
      <c r="AO171" s="13" t="s">
        <v>65</v>
      </c>
      <c r="AP171" s="122" t="s">
        <v>116</v>
      </c>
    </row>
    <row r="172" spans="2:56" s="1" customFormat="1" ht="37.950000000000003" customHeight="1">
      <c r="B172" s="106"/>
      <c r="C172" s="107" t="s">
        <v>174</v>
      </c>
      <c r="D172" s="107" t="s">
        <v>118</v>
      </c>
      <c r="E172" s="108" t="s">
        <v>186</v>
      </c>
      <c r="F172" s="109" t="s">
        <v>187</v>
      </c>
      <c r="G172" s="110" t="s">
        <v>173</v>
      </c>
      <c r="H172" s="111"/>
      <c r="I172" s="112">
        <v>88.2</v>
      </c>
      <c r="J172" s="154">
        <f>ROUND(I172*H172,2)</f>
        <v>0</v>
      </c>
      <c r="K172" s="147"/>
      <c r="L172" s="161"/>
      <c r="M172" s="161">
        <v>0</v>
      </c>
      <c r="N172" s="161">
        <f t="shared" si="0"/>
        <v>0</v>
      </c>
      <c r="O172" s="159">
        <f t="shared" si="1"/>
        <v>0</v>
      </c>
      <c r="P172" s="160">
        <f t="shared" si="2"/>
        <v>0</v>
      </c>
      <c r="AI172" s="113" t="s">
        <v>122</v>
      </c>
      <c r="AK172" s="113" t="s">
        <v>118</v>
      </c>
      <c r="AL172" s="113" t="s">
        <v>67</v>
      </c>
      <c r="AP172" s="17" t="s">
        <v>116</v>
      </c>
      <c r="AV172" s="114" t="e">
        <f>IF(#REF!="základní",J172,0)</f>
        <v>#REF!</v>
      </c>
      <c r="AW172" s="114" t="e">
        <f>IF(#REF!="snížená",J172,0)</f>
        <v>#REF!</v>
      </c>
      <c r="AX172" s="114" t="e">
        <f>IF(#REF!="zákl. přenesená",J172,0)</f>
        <v>#REF!</v>
      </c>
      <c r="AY172" s="114" t="e">
        <f>IF(#REF!="sníž. přenesená",J172,0)</f>
        <v>#REF!</v>
      </c>
      <c r="AZ172" s="114" t="e">
        <f>IF(#REF!="nulová",J172,0)</f>
        <v>#REF!</v>
      </c>
      <c r="BA172" s="17" t="s">
        <v>65</v>
      </c>
      <c r="BB172" s="114">
        <f>ROUND(I172*H172,2)</f>
        <v>0</v>
      </c>
      <c r="BC172" s="17" t="s">
        <v>122</v>
      </c>
      <c r="BD172" s="113" t="s">
        <v>188</v>
      </c>
    </row>
    <row r="173" spans="2:56" s="14" customFormat="1" ht="20.399999999999999">
      <c r="B173" s="126"/>
      <c r="D173" s="116" t="s">
        <v>123</v>
      </c>
      <c r="E173" s="127" t="s">
        <v>1</v>
      </c>
      <c r="F173" s="128" t="s">
        <v>189</v>
      </c>
      <c r="H173" s="127"/>
      <c r="I173" s="129"/>
      <c r="K173" s="210"/>
      <c r="L173" s="176"/>
      <c r="M173" s="176"/>
      <c r="N173" s="161"/>
      <c r="O173" s="159"/>
      <c r="P173" s="160"/>
      <c r="AK173" s="127" t="s">
        <v>123</v>
      </c>
      <c r="AL173" s="127" t="s">
        <v>67</v>
      </c>
      <c r="AM173" s="14" t="s">
        <v>65</v>
      </c>
      <c r="AN173" s="14" t="s">
        <v>28</v>
      </c>
      <c r="AO173" s="14" t="s">
        <v>57</v>
      </c>
      <c r="AP173" s="127" t="s">
        <v>116</v>
      </c>
    </row>
    <row r="174" spans="2:56" s="12" customFormat="1" ht="20.399999999999999">
      <c r="B174" s="115"/>
      <c r="D174" s="116" t="s">
        <v>123</v>
      </c>
      <c r="E174" s="117" t="s">
        <v>1</v>
      </c>
      <c r="F174" s="118" t="s">
        <v>190</v>
      </c>
      <c r="H174" s="119"/>
      <c r="I174" s="120"/>
      <c r="K174" s="208"/>
      <c r="L174" s="174"/>
      <c r="M174" s="174"/>
      <c r="N174" s="161"/>
      <c r="O174" s="159"/>
      <c r="P174" s="160"/>
      <c r="AK174" s="117" t="s">
        <v>123</v>
      </c>
      <c r="AL174" s="117" t="s">
        <v>67</v>
      </c>
      <c r="AM174" s="12" t="s">
        <v>67</v>
      </c>
      <c r="AN174" s="12" t="s">
        <v>28</v>
      </c>
      <c r="AO174" s="12" t="s">
        <v>57</v>
      </c>
      <c r="AP174" s="117" t="s">
        <v>116</v>
      </c>
    </row>
    <row r="175" spans="2:56" s="12" customFormat="1" ht="20.399999999999999">
      <c r="B175" s="115"/>
      <c r="D175" s="116" t="s">
        <v>123</v>
      </c>
      <c r="E175" s="117" t="s">
        <v>1</v>
      </c>
      <c r="F175" s="118" t="s">
        <v>191</v>
      </c>
      <c r="H175" s="119"/>
      <c r="I175" s="120"/>
      <c r="K175" s="208"/>
      <c r="L175" s="174"/>
      <c r="M175" s="174"/>
      <c r="N175" s="161"/>
      <c r="O175" s="159"/>
      <c r="P175" s="160"/>
      <c r="AK175" s="117" t="s">
        <v>123</v>
      </c>
      <c r="AL175" s="117" t="s">
        <v>67</v>
      </c>
      <c r="AM175" s="12" t="s">
        <v>67</v>
      </c>
      <c r="AN175" s="12" t="s">
        <v>28</v>
      </c>
      <c r="AO175" s="12" t="s">
        <v>57</v>
      </c>
      <c r="AP175" s="117" t="s">
        <v>116</v>
      </c>
    </row>
    <row r="176" spans="2:56" s="12" customFormat="1" ht="20.399999999999999">
      <c r="B176" s="115"/>
      <c r="D176" s="116" t="s">
        <v>123</v>
      </c>
      <c r="E176" s="117" t="s">
        <v>1</v>
      </c>
      <c r="F176" s="118" t="s">
        <v>192</v>
      </c>
      <c r="H176" s="119"/>
      <c r="I176" s="120"/>
      <c r="K176" s="208"/>
      <c r="L176" s="174"/>
      <c r="M176" s="174"/>
      <c r="N176" s="161"/>
      <c r="O176" s="159"/>
      <c r="P176" s="160"/>
      <c r="AK176" s="117" t="s">
        <v>123</v>
      </c>
      <c r="AL176" s="117" t="s">
        <v>67</v>
      </c>
      <c r="AM176" s="12" t="s">
        <v>67</v>
      </c>
      <c r="AN176" s="12" t="s">
        <v>28</v>
      </c>
      <c r="AO176" s="12" t="s">
        <v>57</v>
      </c>
      <c r="AP176" s="117" t="s">
        <v>116</v>
      </c>
    </row>
    <row r="177" spans="2:56" s="12" customFormat="1" ht="20.399999999999999">
      <c r="B177" s="115"/>
      <c r="D177" s="116" t="s">
        <v>123</v>
      </c>
      <c r="E177" s="117" t="s">
        <v>1</v>
      </c>
      <c r="F177" s="118" t="s">
        <v>193</v>
      </c>
      <c r="H177" s="119"/>
      <c r="I177" s="120"/>
      <c r="K177" s="208"/>
      <c r="L177" s="174"/>
      <c r="M177" s="174"/>
      <c r="N177" s="161"/>
      <c r="O177" s="159"/>
      <c r="P177" s="160"/>
      <c r="AK177" s="117" t="s">
        <v>123</v>
      </c>
      <c r="AL177" s="117" t="s">
        <v>67</v>
      </c>
      <c r="AM177" s="12" t="s">
        <v>67</v>
      </c>
      <c r="AN177" s="12" t="s">
        <v>28</v>
      </c>
      <c r="AO177" s="12" t="s">
        <v>57</v>
      </c>
      <c r="AP177" s="117" t="s">
        <v>116</v>
      </c>
    </row>
    <row r="178" spans="2:56" s="12" customFormat="1" ht="20.399999999999999">
      <c r="B178" s="115"/>
      <c r="D178" s="116" t="s">
        <v>123</v>
      </c>
      <c r="E178" s="117" t="s">
        <v>1</v>
      </c>
      <c r="F178" s="118" t="s">
        <v>194</v>
      </c>
      <c r="H178" s="119"/>
      <c r="I178" s="120"/>
      <c r="K178" s="208"/>
      <c r="L178" s="174"/>
      <c r="M178" s="174"/>
      <c r="N178" s="161"/>
      <c r="O178" s="159"/>
      <c r="P178" s="160"/>
      <c r="AK178" s="117" t="s">
        <v>123</v>
      </c>
      <c r="AL178" s="117" t="s">
        <v>67</v>
      </c>
      <c r="AM178" s="12" t="s">
        <v>67</v>
      </c>
      <c r="AN178" s="12" t="s">
        <v>28</v>
      </c>
      <c r="AO178" s="12" t="s">
        <v>57</v>
      </c>
      <c r="AP178" s="117" t="s">
        <v>116</v>
      </c>
    </row>
    <row r="179" spans="2:56" s="12" customFormat="1" ht="20.399999999999999">
      <c r="B179" s="115"/>
      <c r="D179" s="116" t="s">
        <v>123</v>
      </c>
      <c r="E179" s="117" t="s">
        <v>1</v>
      </c>
      <c r="F179" s="118" t="s">
        <v>195</v>
      </c>
      <c r="H179" s="119"/>
      <c r="I179" s="120"/>
      <c r="K179" s="208"/>
      <c r="L179" s="174"/>
      <c r="M179" s="174"/>
      <c r="N179" s="161"/>
      <c r="O179" s="159"/>
      <c r="P179" s="160"/>
      <c r="AK179" s="117" t="s">
        <v>123</v>
      </c>
      <c r="AL179" s="117" t="s">
        <v>67</v>
      </c>
      <c r="AM179" s="12" t="s">
        <v>67</v>
      </c>
      <c r="AN179" s="12" t="s">
        <v>28</v>
      </c>
      <c r="AO179" s="12" t="s">
        <v>57</v>
      </c>
      <c r="AP179" s="117" t="s">
        <v>116</v>
      </c>
    </row>
    <row r="180" spans="2:56" s="13" customFormat="1">
      <c r="B180" s="121"/>
      <c r="D180" s="116" t="s">
        <v>123</v>
      </c>
      <c r="E180" s="122" t="s">
        <v>1</v>
      </c>
      <c r="F180" s="123" t="s">
        <v>125</v>
      </c>
      <c r="H180" s="124"/>
      <c r="I180" s="125"/>
      <c r="K180" s="209"/>
      <c r="L180" s="175"/>
      <c r="M180" s="175"/>
      <c r="N180" s="161"/>
      <c r="O180" s="159"/>
      <c r="P180" s="160"/>
      <c r="AK180" s="122" t="s">
        <v>123</v>
      </c>
      <c r="AL180" s="122" t="s">
        <v>67</v>
      </c>
      <c r="AM180" s="13" t="s">
        <v>122</v>
      </c>
      <c r="AN180" s="13" t="s">
        <v>28</v>
      </c>
      <c r="AO180" s="13" t="s">
        <v>65</v>
      </c>
      <c r="AP180" s="122" t="s">
        <v>116</v>
      </c>
    </row>
    <row r="181" spans="2:56" s="1" customFormat="1" ht="37.950000000000003" customHeight="1">
      <c r="B181" s="106"/>
      <c r="C181" s="107" t="s">
        <v>196</v>
      </c>
      <c r="D181" s="107" t="s">
        <v>118</v>
      </c>
      <c r="E181" s="108" t="s">
        <v>197</v>
      </c>
      <c r="F181" s="109" t="s">
        <v>198</v>
      </c>
      <c r="G181" s="110" t="s">
        <v>173</v>
      </c>
      <c r="H181" s="111"/>
      <c r="I181" s="112">
        <v>151</v>
      </c>
      <c r="J181" s="154">
        <f>ROUND(I181*H181,2)</f>
        <v>0</v>
      </c>
      <c r="K181" s="147"/>
      <c r="L181" s="161"/>
      <c r="M181" s="161">
        <v>0</v>
      </c>
      <c r="N181" s="161">
        <f t="shared" si="0"/>
        <v>0</v>
      </c>
      <c r="O181" s="159">
        <f t="shared" si="1"/>
        <v>0</v>
      </c>
      <c r="P181" s="160">
        <f t="shared" si="2"/>
        <v>0</v>
      </c>
      <c r="AI181" s="113" t="s">
        <v>122</v>
      </c>
      <c r="AK181" s="113" t="s">
        <v>118</v>
      </c>
      <c r="AL181" s="113" t="s">
        <v>67</v>
      </c>
      <c r="AP181" s="17" t="s">
        <v>116</v>
      </c>
      <c r="AV181" s="114" t="e">
        <f>IF(#REF!="základní",J181,0)</f>
        <v>#REF!</v>
      </c>
      <c r="AW181" s="114" t="e">
        <f>IF(#REF!="snížená",J181,0)</f>
        <v>#REF!</v>
      </c>
      <c r="AX181" s="114" t="e">
        <f>IF(#REF!="zákl. přenesená",J181,0)</f>
        <v>#REF!</v>
      </c>
      <c r="AY181" s="114" t="e">
        <f>IF(#REF!="sníž. přenesená",J181,0)</f>
        <v>#REF!</v>
      </c>
      <c r="AZ181" s="114" t="e">
        <f>IF(#REF!="nulová",J181,0)</f>
        <v>#REF!</v>
      </c>
      <c r="BA181" s="17" t="s">
        <v>65</v>
      </c>
      <c r="BB181" s="114">
        <f>ROUND(I181*H181,2)</f>
        <v>0</v>
      </c>
      <c r="BC181" s="17" t="s">
        <v>122</v>
      </c>
      <c r="BD181" s="113" t="s">
        <v>199</v>
      </c>
    </row>
    <row r="182" spans="2:56" s="12" customFormat="1" ht="20.399999999999999">
      <c r="B182" s="115"/>
      <c r="D182" s="116" t="s">
        <v>123</v>
      </c>
      <c r="E182" s="117" t="s">
        <v>1</v>
      </c>
      <c r="F182" s="118" t="s">
        <v>200</v>
      </c>
      <c r="H182" s="119"/>
      <c r="I182" s="120"/>
      <c r="K182" s="208"/>
      <c r="L182" s="174"/>
      <c r="M182" s="174"/>
      <c r="N182" s="161"/>
      <c r="O182" s="159"/>
      <c r="P182" s="160"/>
      <c r="AK182" s="117" t="s">
        <v>123</v>
      </c>
      <c r="AL182" s="117" t="s">
        <v>67</v>
      </c>
      <c r="AM182" s="12" t="s">
        <v>67</v>
      </c>
      <c r="AN182" s="12" t="s">
        <v>28</v>
      </c>
      <c r="AO182" s="12" t="s">
        <v>57</v>
      </c>
      <c r="AP182" s="117" t="s">
        <v>116</v>
      </c>
    </row>
    <row r="183" spans="2:56" s="13" customFormat="1">
      <c r="B183" s="121"/>
      <c r="D183" s="116" t="s">
        <v>123</v>
      </c>
      <c r="E183" s="122" t="s">
        <v>1</v>
      </c>
      <c r="F183" s="123" t="s">
        <v>125</v>
      </c>
      <c r="H183" s="124"/>
      <c r="I183" s="125"/>
      <c r="K183" s="209"/>
      <c r="L183" s="175"/>
      <c r="M183" s="175"/>
      <c r="N183" s="161"/>
      <c r="O183" s="159"/>
      <c r="P183" s="160"/>
      <c r="AK183" s="122" t="s">
        <v>123</v>
      </c>
      <c r="AL183" s="122" t="s">
        <v>67</v>
      </c>
      <c r="AM183" s="13" t="s">
        <v>122</v>
      </c>
      <c r="AN183" s="13" t="s">
        <v>28</v>
      </c>
      <c r="AO183" s="13" t="s">
        <v>65</v>
      </c>
      <c r="AP183" s="122" t="s">
        <v>116</v>
      </c>
    </row>
    <row r="184" spans="2:56" s="1" customFormat="1" ht="24.15" customHeight="1">
      <c r="B184" s="106"/>
      <c r="C184" s="107" t="s">
        <v>179</v>
      </c>
      <c r="D184" s="107" t="s">
        <v>118</v>
      </c>
      <c r="E184" s="108" t="s">
        <v>201</v>
      </c>
      <c r="F184" s="109" t="s">
        <v>202</v>
      </c>
      <c r="G184" s="110" t="s">
        <v>173</v>
      </c>
      <c r="H184" s="111"/>
      <c r="I184" s="112">
        <v>140</v>
      </c>
      <c r="J184" s="154">
        <f>ROUND(I184*H184,2)</f>
        <v>0</v>
      </c>
      <c r="K184" s="147"/>
      <c r="L184" s="161"/>
      <c r="M184" s="161">
        <v>0</v>
      </c>
      <c r="N184" s="161">
        <f t="shared" si="0"/>
        <v>0</v>
      </c>
      <c r="O184" s="159">
        <f t="shared" si="1"/>
        <v>0</v>
      </c>
      <c r="P184" s="160">
        <f t="shared" si="2"/>
        <v>0</v>
      </c>
      <c r="AI184" s="113" t="s">
        <v>122</v>
      </c>
      <c r="AK184" s="113" t="s">
        <v>118</v>
      </c>
      <c r="AL184" s="113" t="s">
        <v>67</v>
      </c>
      <c r="AP184" s="17" t="s">
        <v>116</v>
      </c>
      <c r="AV184" s="114" t="e">
        <f>IF(#REF!="základní",J184,0)</f>
        <v>#REF!</v>
      </c>
      <c r="AW184" s="114" t="e">
        <f>IF(#REF!="snížená",J184,0)</f>
        <v>#REF!</v>
      </c>
      <c r="AX184" s="114" t="e">
        <f>IF(#REF!="zákl. přenesená",J184,0)</f>
        <v>#REF!</v>
      </c>
      <c r="AY184" s="114" t="e">
        <f>IF(#REF!="sníž. přenesená",J184,0)</f>
        <v>#REF!</v>
      </c>
      <c r="AZ184" s="114" t="e">
        <f>IF(#REF!="nulová",J184,0)</f>
        <v>#REF!</v>
      </c>
      <c r="BA184" s="17" t="s">
        <v>65</v>
      </c>
      <c r="BB184" s="114">
        <f>ROUND(I184*H184,2)</f>
        <v>0</v>
      </c>
      <c r="BC184" s="17" t="s">
        <v>122</v>
      </c>
      <c r="BD184" s="113" t="s">
        <v>203</v>
      </c>
    </row>
    <row r="185" spans="2:56" s="12" customFormat="1">
      <c r="B185" s="115"/>
      <c r="D185" s="116" t="s">
        <v>123</v>
      </c>
      <c r="E185" s="117" t="s">
        <v>1</v>
      </c>
      <c r="F185" s="118" t="s">
        <v>204</v>
      </c>
      <c r="H185" s="119"/>
      <c r="I185" s="120"/>
      <c r="K185" s="208"/>
      <c r="L185" s="174"/>
      <c r="M185" s="174"/>
      <c r="N185" s="161"/>
      <c r="O185" s="159"/>
      <c r="P185" s="160"/>
      <c r="AK185" s="117" t="s">
        <v>123</v>
      </c>
      <c r="AL185" s="117" t="s">
        <v>67</v>
      </c>
      <c r="AM185" s="12" t="s">
        <v>67</v>
      </c>
      <c r="AN185" s="12" t="s">
        <v>28</v>
      </c>
      <c r="AO185" s="12" t="s">
        <v>57</v>
      </c>
      <c r="AP185" s="117" t="s">
        <v>116</v>
      </c>
    </row>
    <row r="186" spans="2:56" s="13" customFormat="1">
      <c r="B186" s="121"/>
      <c r="D186" s="116" t="s">
        <v>123</v>
      </c>
      <c r="E186" s="122" t="s">
        <v>1</v>
      </c>
      <c r="F186" s="123" t="s">
        <v>125</v>
      </c>
      <c r="H186" s="124"/>
      <c r="I186" s="125"/>
      <c r="K186" s="209"/>
      <c r="L186" s="175"/>
      <c r="M186" s="175"/>
      <c r="N186" s="161"/>
      <c r="O186" s="159"/>
      <c r="P186" s="160"/>
      <c r="AK186" s="122" t="s">
        <v>123</v>
      </c>
      <c r="AL186" s="122" t="s">
        <v>67</v>
      </c>
      <c r="AM186" s="13" t="s">
        <v>122</v>
      </c>
      <c r="AN186" s="13" t="s">
        <v>28</v>
      </c>
      <c r="AO186" s="13" t="s">
        <v>65</v>
      </c>
      <c r="AP186" s="122" t="s">
        <v>116</v>
      </c>
    </row>
    <row r="187" spans="2:56" s="1" customFormat="1" ht="24.15" customHeight="1">
      <c r="B187" s="106"/>
      <c r="C187" s="107" t="s">
        <v>205</v>
      </c>
      <c r="D187" s="107" t="s">
        <v>118</v>
      </c>
      <c r="E187" s="108" t="s">
        <v>206</v>
      </c>
      <c r="F187" s="109" t="s">
        <v>207</v>
      </c>
      <c r="G187" s="110" t="s">
        <v>121</v>
      </c>
      <c r="H187" s="111"/>
      <c r="I187" s="112">
        <v>15.1</v>
      </c>
      <c r="J187" s="154">
        <f>ROUND(I187*H187,2)</f>
        <v>0</v>
      </c>
      <c r="K187" s="147"/>
      <c r="L187" s="161"/>
      <c r="M187" s="161">
        <v>0</v>
      </c>
      <c r="N187" s="161">
        <f t="shared" si="0"/>
        <v>0</v>
      </c>
      <c r="O187" s="159">
        <f t="shared" si="1"/>
        <v>0</v>
      </c>
      <c r="P187" s="160">
        <f t="shared" si="2"/>
        <v>0</v>
      </c>
      <c r="AI187" s="113" t="s">
        <v>122</v>
      </c>
      <c r="AK187" s="113" t="s">
        <v>118</v>
      </c>
      <c r="AL187" s="113" t="s">
        <v>67</v>
      </c>
      <c r="AP187" s="17" t="s">
        <v>116</v>
      </c>
      <c r="AV187" s="114" t="e">
        <f>IF(#REF!="základní",J187,0)</f>
        <v>#REF!</v>
      </c>
      <c r="AW187" s="114" t="e">
        <f>IF(#REF!="snížená",J187,0)</f>
        <v>#REF!</v>
      </c>
      <c r="AX187" s="114" t="e">
        <f>IF(#REF!="zákl. přenesená",J187,0)</f>
        <v>#REF!</v>
      </c>
      <c r="AY187" s="114" t="e">
        <f>IF(#REF!="sníž. přenesená",J187,0)</f>
        <v>#REF!</v>
      </c>
      <c r="AZ187" s="114" t="e">
        <f>IF(#REF!="nulová",J187,0)</f>
        <v>#REF!</v>
      </c>
      <c r="BA187" s="17" t="s">
        <v>65</v>
      </c>
      <c r="BB187" s="114">
        <f>ROUND(I187*H187,2)</f>
        <v>0</v>
      </c>
      <c r="BC187" s="17" t="s">
        <v>122</v>
      </c>
      <c r="BD187" s="113" t="s">
        <v>208</v>
      </c>
    </row>
    <row r="188" spans="2:56" s="12" customFormat="1">
      <c r="B188" s="115"/>
      <c r="D188" s="116" t="s">
        <v>123</v>
      </c>
      <c r="E188" s="117" t="s">
        <v>1</v>
      </c>
      <c r="F188" s="118" t="s">
        <v>209</v>
      </c>
      <c r="H188" s="119"/>
      <c r="I188" s="120"/>
      <c r="K188" s="208"/>
      <c r="L188" s="174"/>
      <c r="M188" s="174"/>
      <c r="N188" s="161"/>
      <c r="O188" s="159"/>
      <c r="P188" s="160"/>
      <c r="AK188" s="117" t="s">
        <v>123</v>
      </c>
      <c r="AL188" s="117" t="s">
        <v>67</v>
      </c>
      <c r="AM188" s="12" t="s">
        <v>67</v>
      </c>
      <c r="AN188" s="12" t="s">
        <v>28</v>
      </c>
      <c r="AO188" s="12" t="s">
        <v>57</v>
      </c>
      <c r="AP188" s="117" t="s">
        <v>116</v>
      </c>
    </row>
    <row r="189" spans="2:56" s="13" customFormat="1">
      <c r="B189" s="121"/>
      <c r="D189" s="116" t="s">
        <v>123</v>
      </c>
      <c r="E189" s="122" t="s">
        <v>1</v>
      </c>
      <c r="F189" s="123" t="s">
        <v>125</v>
      </c>
      <c r="H189" s="124"/>
      <c r="I189" s="125"/>
      <c r="K189" s="209"/>
      <c r="L189" s="175"/>
      <c r="M189" s="175"/>
      <c r="N189" s="161"/>
      <c r="O189" s="159"/>
      <c r="P189" s="160"/>
      <c r="AK189" s="122" t="s">
        <v>123</v>
      </c>
      <c r="AL189" s="122" t="s">
        <v>67</v>
      </c>
      <c r="AM189" s="13" t="s">
        <v>122</v>
      </c>
      <c r="AN189" s="13" t="s">
        <v>28</v>
      </c>
      <c r="AO189" s="13" t="s">
        <v>65</v>
      </c>
      <c r="AP189" s="122" t="s">
        <v>116</v>
      </c>
    </row>
    <row r="190" spans="2:56" s="1" customFormat="1" ht="33" customHeight="1">
      <c r="B190" s="106"/>
      <c r="C190" s="107" t="s">
        <v>184</v>
      </c>
      <c r="D190" s="107" t="s">
        <v>118</v>
      </c>
      <c r="E190" s="108" t="s">
        <v>210</v>
      </c>
      <c r="F190" s="109" t="s">
        <v>211</v>
      </c>
      <c r="G190" s="110" t="s">
        <v>212</v>
      </c>
      <c r="H190" s="111"/>
      <c r="I190" s="112">
        <v>304</v>
      </c>
      <c r="J190" s="154">
        <f>ROUND(I190*H190,2)</f>
        <v>0</v>
      </c>
      <c r="K190" s="147"/>
      <c r="L190" s="161"/>
      <c r="M190" s="161">
        <v>0</v>
      </c>
      <c r="N190" s="161">
        <f t="shared" si="0"/>
        <v>0</v>
      </c>
      <c r="O190" s="159">
        <f t="shared" si="1"/>
        <v>0</v>
      </c>
      <c r="P190" s="160">
        <f t="shared" si="2"/>
        <v>0</v>
      </c>
      <c r="AI190" s="113" t="s">
        <v>122</v>
      </c>
      <c r="AK190" s="113" t="s">
        <v>118</v>
      </c>
      <c r="AL190" s="113" t="s">
        <v>67</v>
      </c>
      <c r="AP190" s="17" t="s">
        <v>116</v>
      </c>
      <c r="AV190" s="114" t="e">
        <f>IF(#REF!="základní",J190,0)</f>
        <v>#REF!</v>
      </c>
      <c r="AW190" s="114" t="e">
        <f>IF(#REF!="snížená",J190,0)</f>
        <v>#REF!</v>
      </c>
      <c r="AX190" s="114" t="e">
        <f>IF(#REF!="zákl. přenesená",J190,0)</f>
        <v>#REF!</v>
      </c>
      <c r="AY190" s="114" t="e">
        <f>IF(#REF!="sníž. přenesená",J190,0)</f>
        <v>#REF!</v>
      </c>
      <c r="AZ190" s="114" t="e">
        <f>IF(#REF!="nulová",J190,0)</f>
        <v>#REF!</v>
      </c>
      <c r="BA190" s="17" t="s">
        <v>65</v>
      </c>
      <c r="BB190" s="114">
        <f>ROUND(I190*H190,2)</f>
        <v>0</v>
      </c>
      <c r="BC190" s="17" t="s">
        <v>122</v>
      </c>
      <c r="BD190" s="113" t="s">
        <v>213</v>
      </c>
    </row>
    <row r="191" spans="2:56" s="12" customFormat="1">
      <c r="B191" s="115"/>
      <c r="D191" s="116" t="s">
        <v>123</v>
      </c>
      <c r="E191" s="117" t="s">
        <v>1</v>
      </c>
      <c r="F191" s="118" t="s">
        <v>214</v>
      </c>
      <c r="H191" s="119"/>
      <c r="I191" s="120"/>
      <c r="K191" s="208"/>
      <c r="L191" s="174"/>
      <c r="M191" s="174"/>
      <c r="N191" s="161"/>
      <c r="O191" s="159"/>
      <c r="P191" s="160"/>
      <c r="AK191" s="117" t="s">
        <v>123</v>
      </c>
      <c r="AL191" s="117" t="s">
        <v>67</v>
      </c>
      <c r="AM191" s="12" t="s">
        <v>67</v>
      </c>
      <c r="AN191" s="12" t="s">
        <v>28</v>
      </c>
      <c r="AO191" s="12" t="s">
        <v>57</v>
      </c>
      <c r="AP191" s="117" t="s">
        <v>116</v>
      </c>
    </row>
    <row r="192" spans="2:56" s="13" customFormat="1">
      <c r="B192" s="121"/>
      <c r="D192" s="116" t="s">
        <v>123</v>
      </c>
      <c r="E192" s="122" t="s">
        <v>1</v>
      </c>
      <c r="F192" s="123" t="s">
        <v>125</v>
      </c>
      <c r="H192" s="124"/>
      <c r="I192" s="125"/>
      <c r="K192" s="209"/>
      <c r="L192" s="175"/>
      <c r="M192" s="175"/>
      <c r="N192" s="161"/>
      <c r="O192" s="159"/>
      <c r="P192" s="160"/>
      <c r="AK192" s="122" t="s">
        <v>123</v>
      </c>
      <c r="AL192" s="122" t="s">
        <v>67</v>
      </c>
      <c r="AM192" s="13" t="s">
        <v>122</v>
      </c>
      <c r="AN192" s="13" t="s">
        <v>28</v>
      </c>
      <c r="AO192" s="13" t="s">
        <v>65</v>
      </c>
      <c r="AP192" s="122" t="s">
        <v>116</v>
      </c>
    </row>
    <row r="193" spans="2:56" s="1" customFormat="1" ht="16.5" customHeight="1">
      <c r="B193" s="106"/>
      <c r="C193" s="107" t="s">
        <v>6</v>
      </c>
      <c r="D193" s="107" t="s">
        <v>118</v>
      </c>
      <c r="E193" s="108" t="s">
        <v>215</v>
      </c>
      <c r="F193" s="109" t="s">
        <v>216</v>
      </c>
      <c r="G193" s="110" t="s">
        <v>173</v>
      </c>
      <c r="H193" s="111"/>
      <c r="I193" s="112">
        <v>43.8</v>
      </c>
      <c r="J193" s="154">
        <f>ROUND(I193*H193,2)</f>
        <v>0</v>
      </c>
      <c r="K193" s="147"/>
      <c r="L193" s="161"/>
      <c r="M193" s="161">
        <v>0</v>
      </c>
      <c r="N193" s="161">
        <f t="shared" ref="N193:N251" si="3">M193*I193</f>
        <v>0</v>
      </c>
      <c r="O193" s="159">
        <f t="shared" ref="O193:O251" si="4">H193-M193-K193</f>
        <v>0</v>
      </c>
      <c r="P193" s="160">
        <f t="shared" ref="P193:P251" si="5">J193-N193-L193</f>
        <v>0</v>
      </c>
      <c r="AI193" s="113" t="s">
        <v>122</v>
      </c>
      <c r="AK193" s="113" t="s">
        <v>118</v>
      </c>
      <c r="AL193" s="113" t="s">
        <v>67</v>
      </c>
      <c r="AP193" s="17" t="s">
        <v>116</v>
      </c>
      <c r="AV193" s="114" t="e">
        <f>IF(#REF!="základní",J193,0)</f>
        <v>#REF!</v>
      </c>
      <c r="AW193" s="114" t="e">
        <f>IF(#REF!="snížená",J193,0)</f>
        <v>#REF!</v>
      </c>
      <c r="AX193" s="114" t="e">
        <f>IF(#REF!="zákl. přenesená",J193,0)</f>
        <v>#REF!</v>
      </c>
      <c r="AY193" s="114" t="e">
        <f>IF(#REF!="sníž. přenesená",J193,0)</f>
        <v>#REF!</v>
      </c>
      <c r="AZ193" s="114" t="e">
        <f>IF(#REF!="nulová",J193,0)</f>
        <v>#REF!</v>
      </c>
      <c r="BA193" s="17" t="s">
        <v>65</v>
      </c>
      <c r="BB193" s="114">
        <f>ROUND(I193*H193,2)</f>
        <v>0</v>
      </c>
      <c r="BC193" s="17" t="s">
        <v>122</v>
      </c>
      <c r="BD193" s="113" t="s">
        <v>217</v>
      </c>
    </row>
    <row r="194" spans="2:56" s="12" customFormat="1">
      <c r="B194" s="115"/>
      <c r="D194" s="116" t="s">
        <v>123</v>
      </c>
      <c r="E194" s="117" t="s">
        <v>1</v>
      </c>
      <c r="F194" s="118" t="s">
        <v>218</v>
      </c>
      <c r="H194" s="119"/>
      <c r="I194" s="120"/>
      <c r="K194" s="208"/>
      <c r="L194" s="174"/>
      <c r="M194" s="174"/>
      <c r="N194" s="161"/>
      <c r="O194" s="159"/>
      <c r="P194" s="160"/>
      <c r="AK194" s="117" t="s">
        <v>123</v>
      </c>
      <c r="AL194" s="117" t="s">
        <v>67</v>
      </c>
      <c r="AM194" s="12" t="s">
        <v>67</v>
      </c>
      <c r="AN194" s="12" t="s">
        <v>28</v>
      </c>
      <c r="AO194" s="12" t="s">
        <v>57</v>
      </c>
      <c r="AP194" s="117" t="s">
        <v>116</v>
      </c>
    </row>
    <row r="195" spans="2:56" s="13" customFormat="1">
      <c r="B195" s="121"/>
      <c r="D195" s="116" t="s">
        <v>123</v>
      </c>
      <c r="E195" s="122" t="s">
        <v>1</v>
      </c>
      <c r="F195" s="123" t="s">
        <v>125</v>
      </c>
      <c r="H195" s="124"/>
      <c r="I195" s="125"/>
      <c r="K195" s="209"/>
      <c r="L195" s="175"/>
      <c r="M195" s="175"/>
      <c r="N195" s="161"/>
      <c r="O195" s="159"/>
      <c r="P195" s="160"/>
      <c r="AK195" s="122" t="s">
        <v>123</v>
      </c>
      <c r="AL195" s="122" t="s">
        <v>67</v>
      </c>
      <c r="AM195" s="13" t="s">
        <v>122</v>
      </c>
      <c r="AN195" s="13" t="s">
        <v>28</v>
      </c>
      <c r="AO195" s="13" t="s">
        <v>65</v>
      </c>
      <c r="AP195" s="122" t="s">
        <v>116</v>
      </c>
    </row>
    <row r="196" spans="2:56" s="1" customFormat="1" ht="24.15" customHeight="1">
      <c r="B196" s="106"/>
      <c r="C196" s="107" t="s">
        <v>188</v>
      </c>
      <c r="D196" s="107" t="s">
        <v>118</v>
      </c>
      <c r="E196" s="108" t="s">
        <v>219</v>
      </c>
      <c r="F196" s="109" t="s">
        <v>220</v>
      </c>
      <c r="G196" s="110" t="s">
        <v>121</v>
      </c>
      <c r="H196" s="111"/>
      <c r="I196" s="112">
        <v>112.5</v>
      </c>
      <c r="J196" s="154">
        <f>ROUND(I196*H196,2)</f>
        <v>0</v>
      </c>
      <c r="K196" s="147"/>
      <c r="L196" s="161"/>
      <c r="M196" s="161">
        <v>0</v>
      </c>
      <c r="N196" s="161">
        <f t="shared" si="3"/>
        <v>0</v>
      </c>
      <c r="O196" s="159">
        <f t="shared" si="4"/>
        <v>0</v>
      </c>
      <c r="P196" s="160">
        <f t="shared" si="5"/>
        <v>0</v>
      </c>
      <c r="AI196" s="113" t="s">
        <v>122</v>
      </c>
      <c r="AK196" s="113" t="s">
        <v>118</v>
      </c>
      <c r="AL196" s="113" t="s">
        <v>67</v>
      </c>
      <c r="AP196" s="17" t="s">
        <v>116</v>
      </c>
      <c r="AV196" s="114" t="e">
        <f>IF(#REF!="základní",J196,0)</f>
        <v>#REF!</v>
      </c>
      <c r="AW196" s="114" t="e">
        <f>IF(#REF!="snížená",J196,0)</f>
        <v>#REF!</v>
      </c>
      <c r="AX196" s="114" t="e">
        <f>IF(#REF!="zákl. přenesená",J196,0)</f>
        <v>#REF!</v>
      </c>
      <c r="AY196" s="114" t="e">
        <f>IF(#REF!="sníž. přenesená",J196,0)</f>
        <v>#REF!</v>
      </c>
      <c r="AZ196" s="114" t="e">
        <f>IF(#REF!="nulová",J196,0)</f>
        <v>#REF!</v>
      </c>
      <c r="BA196" s="17" t="s">
        <v>65</v>
      </c>
      <c r="BB196" s="114">
        <f>ROUND(I196*H196,2)</f>
        <v>0</v>
      </c>
      <c r="BC196" s="17" t="s">
        <v>122</v>
      </c>
      <c r="BD196" s="113" t="s">
        <v>221</v>
      </c>
    </row>
    <row r="197" spans="2:56" s="12" customFormat="1">
      <c r="B197" s="115"/>
      <c r="D197" s="116" t="s">
        <v>123</v>
      </c>
      <c r="E197" s="117" t="s">
        <v>1</v>
      </c>
      <c r="F197" s="118" t="s">
        <v>222</v>
      </c>
      <c r="H197" s="119"/>
      <c r="I197" s="120"/>
      <c r="K197" s="208"/>
      <c r="L197" s="174"/>
      <c r="M197" s="174"/>
      <c r="N197" s="161"/>
      <c r="O197" s="159"/>
      <c r="P197" s="160"/>
      <c r="AK197" s="117" t="s">
        <v>123</v>
      </c>
      <c r="AL197" s="117" t="s">
        <v>67</v>
      </c>
      <c r="AM197" s="12" t="s">
        <v>67</v>
      </c>
      <c r="AN197" s="12" t="s">
        <v>28</v>
      </c>
      <c r="AO197" s="12" t="s">
        <v>57</v>
      </c>
      <c r="AP197" s="117" t="s">
        <v>116</v>
      </c>
    </row>
    <row r="198" spans="2:56" s="13" customFormat="1">
      <c r="B198" s="121"/>
      <c r="D198" s="116" t="s">
        <v>123</v>
      </c>
      <c r="E198" s="122" t="s">
        <v>1</v>
      </c>
      <c r="F198" s="123" t="s">
        <v>125</v>
      </c>
      <c r="H198" s="124"/>
      <c r="I198" s="125"/>
      <c r="K198" s="209"/>
      <c r="L198" s="175"/>
      <c r="M198" s="175"/>
      <c r="N198" s="161"/>
      <c r="O198" s="159"/>
      <c r="P198" s="160"/>
      <c r="AK198" s="122" t="s">
        <v>123</v>
      </c>
      <c r="AL198" s="122" t="s">
        <v>67</v>
      </c>
      <c r="AM198" s="13" t="s">
        <v>122</v>
      </c>
      <c r="AN198" s="13" t="s">
        <v>28</v>
      </c>
      <c r="AO198" s="13" t="s">
        <v>65</v>
      </c>
      <c r="AP198" s="122" t="s">
        <v>116</v>
      </c>
    </row>
    <row r="199" spans="2:56" s="1" customFormat="1" ht="16.5" customHeight="1">
      <c r="B199" s="106"/>
      <c r="C199" s="130" t="s">
        <v>223</v>
      </c>
      <c r="D199" s="130" t="s">
        <v>224</v>
      </c>
      <c r="E199" s="131" t="s">
        <v>225</v>
      </c>
      <c r="F199" s="132" t="s">
        <v>226</v>
      </c>
      <c r="G199" s="133" t="s">
        <v>212</v>
      </c>
      <c r="H199" s="134"/>
      <c r="I199" s="135">
        <v>269</v>
      </c>
      <c r="J199" s="155">
        <f>ROUND(I199*H199,2)</f>
        <v>0</v>
      </c>
      <c r="K199" s="211"/>
      <c r="L199" s="161"/>
      <c r="M199" s="161">
        <v>0</v>
      </c>
      <c r="N199" s="161">
        <f t="shared" si="3"/>
        <v>0</v>
      </c>
      <c r="O199" s="159">
        <f t="shared" si="4"/>
        <v>0</v>
      </c>
      <c r="P199" s="160">
        <f t="shared" si="5"/>
        <v>0</v>
      </c>
      <c r="AI199" s="113" t="s">
        <v>140</v>
      </c>
      <c r="AK199" s="113" t="s">
        <v>224</v>
      </c>
      <c r="AL199" s="113" t="s">
        <v>67</v>
      </c>
      <c r="AP199" s="17" t="s">
        <v>116</v>
      </c>
      <c r="AV199" s="114" t="e">
        <f>IF(#REF!="základní",J199,0)</f>
        <v>#REF!</v>
      </c>
      <c r="AW199" s="114" t="e">
        <f>IF(#REF!="snížená",J199,0)</f>
        <v>#REF!</v>
      </c>
      <c r="AX199" s="114" t="e">
        <f>IF(#REF!="zákl. přenesená",J199,0)</f>
        <v>#REF!</v>
      </c>
      <c r="AY199" s="114" t="e">
        <f>IF(#REF!="sníž. přenesená",J199,0)</f>
        <v>#REF!</v>
      </c>
      <c r="AZ199" s="114" t="e">
        <f>IF(#REF!="nulová",J199,0)</f>
        <v>#REF!</v>
      </c>
      <c r="BA199" s="17" t="s">
        <v>65</v>
      </c>
      <c r="BB199" s="114">
        <f>ROUND(I199*H199,2)</f>
        <v>0</v>
      </c>
      <c r="BC199" s="17" t="s">
        <v>122</v>
      </c>
      <c r="BD199" s="113" t="s">
        <v>227</v>
      </c>
    </row>
    <row r="200" spans="2:56" s="12" customFormat="1">
      <c r="B200" s="115"/>
      <c r="D200" s="116" t="s">
        <v>123</v>
      </c>
      <c r="E200" s="117" t="s">
        <v>1</v>
      </c>
      <c r="F200" s="118" t="s">
        <v>228</v>
      </c>
      <c r="H200" s="119"/>
      <c r="I200" s="120"/>
      <c r="K200" s="208"/>
      <c r="L200" s="174"/>
      <c r="M200" s="174"/>
      <c r="N200" s="161"/>
      <c r="O200" s="159"/>
      <c r="P200" s="160"/>
      <c r="AK200" s="117" t="s">
        <v>123</v>
      </c>
      <c r="AL200" s="117" t="s">
        <v>67</v>
      </c>
      <c r="AM200" s="12" t="s">
        <v>67</v>
      </c>
      <c r="AN200" s="12" t="s">
        <v>28</v>
      </c>
      <c r="AO200" s="12" t="s">
        <v>57</v>
      </c>
      <c r="AP200" s="117" t="s">
        <v>116</v>
      </c>
    </row>
    <row r="201" spans="2:56" s="13" customFormat="1">
      <c r="B201" s="121"/>
      <c r="D201" s="116" t="s">
        <v>123</v>
      </c>
      <c r="E201" s="122" t="s">
        <v>1</v>
      </c>
      <c r="F201" s="123" t="s">
        <v>125</v>
      </c>
      <c r="H201" s="124"/>
      <c r="I201" s="125"/>
      <c r="K201" s="209"/>
      <c r="L201" s="175"/>
      <c r="M201" s="175"/>
      <c r="N201" s="161"/>
      <c r="O201" s="159"/>
      <c r="P201" s="160"/>
      <c r="AK201" s="122" t="s">
        <v>123</v>
      </c>
      <c r="AL201" s="122" t="s">
        <v>67</v>
      </c>
      <c r="AM201" s="13" t="s">
        <v>122</v>
      </c>
      <c r="AN201" s="13" t="s">
        <v>28</v>
      </c>
      <c r="AO201" s="13" t="s">
        <v>65</v>
      </c>
      <c r="AP201" s="122" t="s">
        <v>116</v>
      </c>
    </row>
    <row r="202" spans="2:56" s="1" customFormat="1" ht="24.15" customHeight="1">
      <c r="B202" s="106"/>
      <c r="C202" s="107" t="s">
        <v>199</v>
      </c>
      <c r="D202" s="107" t="s">
        <v>118</v>
      </c>
      <c r="E202" s="108" t="s">
        <v>229</v>
      </c>
      <c r="F202" s="109" t="s">
        <v>230</v>
      </c>
      <c r="G202" s="110" t="s">
        <v>121</v>
      </c>
      <c r="H202" s="111"/>
      <c r="I202" s="112">
        <v>25.5</v>
      </c>
      <c r="J202" s="154">
        <f>ROUND(I202*H202,2)</f>
        <v>0</v>
      </c>
      <c r="K202" s="147"/>
      <c r="L202" s="161"/>
      <c r="M202" s="161">
        <v>0</v>
      </c>
      <c r="N202" s="161">
        <f t="shared" si="3"/>
        <v>0</v>
      </c>
      <c r="O202" s="159">
        <f t="shared" si="4"/>
        <v>0</v>
      </c>
      <c r="P202" s="160">
        <f t="shared" si="5"/>
        <v>0</v>
      </c>
      <c r="AI202" s="113" t="s">
        <v>122</v>
      </c>
      <c r="AK202" s="113" t="s">
        <v>118</v>
      </c>
      <c r="AL202" s="113" t="s">
        <v>67</v>
      </c>
      <c r="AP202" s="17" t="s">
        <v>116</v>
      </c>
      <c r="AV202" s="114" t="e">
        <f>IF(#REF!="základní",J202,0)</f>
        <v>#REF!</v>
      </c>
      <c r="AW202" s="114" t="e">
        <f>IF(#REF!="snížená",J202,0)</f>
        <v>#REF!</v>
      </c>
      <c r="AX202" s="114" t="e">
        <f>IF(#REF!="zákl. přenesená",J202,0)</f>
        <v>#REF!</v>
      </c>
      <c r="AY202" s="114" t="e">
        <f>IF(#REF!="sníž. přenesená",J202,0)</f>
        <v>#REF!</v>
      </c>
      <c r="AZ202" s="114" t="e">
        <f>IF(#REF!="nulová",J202,0)</f>
        <v>#REF!</v>
      </c>
      <c r="BA202" s="17" t="s">
        <v>65</v>
      </c>
      <c r="BB202" s="114">
        <f>ROUND(I202*H202,2)</f>
        <v>0</v>
      </c>
      <c r="BC202" s="17" t="s">
        <v>122</v>
      </c>
      <c r="BD202" s="113" t="s">
        <v>231</v>
      </c>
    </row>
    <row r="203" spans="2:56" s="12" customFormat="1">
      <c r="B203" s="115"/>
      <c r="D203" s="116" t="s">
        <v>123</v>
      </c>
      <c r="E203" s="117" t="s">
        <v>1</v>
      </c>
      <c r="F203" s="118" t="s">
        <v>232</v>
      </c>
      <c r="H203" s="119"/>
      <c r="I203" s="120"/>
      <c r="K203" s="208"/>
      <c r="L203" s="174"/>
      <c r="M203" s="174"/>
      <c r="N203" s="161"/>
      <c r="O203" s="159"/>
      <c r="P203" s="160"/>
      <c r="AK203" s="117" t="s">
        <v>123</v>
      </c>
      <c r="AL203" s="117" t="s">
        <v>67</v>
      </c>
      <c r="AM203" s="12" t="s">
        <v>67</v>
      </c>
      <c r="AN203" s="12" t="s">
        <v>28</v>
      </c>
      <c r="AO203" s="12" t="s">
        <v>57</v>
      </c>
      <c r="AP203" s="117" t="s">
        <v>116</v>
      </c>
    </row>
    <row r="204" spans="2:56" s="13" customFormat="1">
      <c r="B204" s="121"/>
      <c r="D204" s="116" t="s">
        <v>123</v>
      </c>
      <c r="E204" s="122" t="s">
        <v>1</v>
      </c>
      <c r="F204" s="123" t="s">
        <v>125</v>
      </c>
      <c r="H204" s="124"/>
      <c r="I204" s="125"/>
      <c r="K204" s="209"/>
      <c r="L204" s="175"/>
      <c r="M204" s="175"/>
      <c r="N204" s="161"/>
      <c r="O204" s="159"/>
      <c r="P204" s="160"/>
      <c r="AK204" s="122" t="s">
        <v>123</v>
      </c>
      <c r="AL204" s="122" t="s">
        <v>67</v>
      </c>
      <c r="AM204" s="13" t="s">
        <v>122</v>
      </c>
      <c r="AN204" s="13" t="s">
        <v>28</v>
      </c>
      <c r="AO204" s="13" t="s">
        <v>65</v>
      </c>
      <c r="AP204" s="122" t="s">
        <v>116</v>
      </c>
    </row>
    <row r="205" spans="2:56" s="1" customFormat="1" ht="16.5" customHeight="1">
      <c r="B205" s="106"/>
      <c r="C205" s="130" t="s">
        <v>233</v>
      </c>
      <c r="D205" s="130" t="s">
        <v>224</v>
      </c>
      <c r="E205" s="131" t="s">
        <v>234</v>
      </c>
      <c r="F205" s="132" t="s">
        <v>235</v>
      </c>
      <c r="G205" s="133" t="s">
        <v>236</v>
      </c>
      <c r="H205" s="134"/>
      <c r="I205" s="135">
        <v>113</v>
      </c>
      <c r="J205" s="155">
        <f>ROUND(I205*H205,2)</f>
        <v>0</v>
      </c>
      <c r="K205" s="211"/>
      <c r="L205" s="161"/>
      <c r="M205" s="161">
        <v>0</v>
      </c>
      <c r="N205" s="161">
        <f t="shared" si="3"/>
        <v>0</v>
      </c>
      <c r="O205" s="159">
        <f t="shared" si="4"/>
        <v>0</v>
      </c>
      <c r="P205" s="160">
        <f t="shared" si="5"/>
        <v>0</v>
      </c>
      <c r="AI205" s="113" t="s">
        <v>140</v>
      </c>
      <c r="AK205" s="113" t="s">
        <v>224</v>
      </c>
      <c r="AL205" s="113" t="s">
        <v>67</v>
      </c>
      <c r="AP205" s="17" t="s">
        <v>116</v>
      </c>
      <c r="AV205" s="114" t="e">
        <f>IF(#REF!="základní",J205,0)</f>
        <v>#REF!</v>
      </c>
      <c r="AW205" s="114" t="e">
        <f>IF(#REF!="snížená",J205,0)</f>
        <v>#REF!</v>
      </c>
      <c r="AX205" s="114" t="e">
        <f>IF(#REF!="zákl. přenesená",J205,0)</f>
        <v>#REF!</v>
      </c>
      <c r="AY205" s="114" t="e">
        <f>IF(#REF!="sníž. přenesená",J205,0)</f>
        <v>#REF!</v>
      </c>
      <c r="AZ205" s="114" t="e">
        <f>IF(#REF!="nulová",J205,0)</f>
        <v>#REF!</v>
      </c>
      <c r="BA205" s="17" t="s">
        <v>65</v>
      </c>
      <c r="BB205" s="114">
        <f>ROUND(I205*H205,2)</f>
        <v>0</v>
      </c>
      <c r="BC205" s="17" t="s">
        <v>122</v>
      </c>
      <c r="BD205" s="113" t="s">
        <v>237</v>
      </c>
    </row>
    <row r="206" spans="2:56" s="12" customFormat="1">
      <c r="B206" s="115"/>
      <c r="D206" s="116" t="s">
        <v>123</v>
      </c>
      <c r="E206" s="117" t="s">
        <v>1</v>
      </c>
      <c r="F206" s="118" t="s">
        <v>238</v>
      </c>
      <c r="H206" s="119"/>
      <c r="I206" s="120"/>
      <c r="K206" s="208"/>
      <c r="L206" s="174"/>
      <c r="M206" s="174"/>
      <c r="N206" s="161"/>
      <c r="O206" s="159"/>
      <c r="P206" s="160"/>
      <c r="AK206" s="117" t="s">
        <v>123</v>
      </c>
      <c r="AL206" s="117" t="s">
        <v>67</v>
      </c>
      <c r="AM206" s="12" t="s">
        <v>67</v>
      </c>
      <c r="AN206" s="12" t="s">
        <v>28</v>
      </c>
      <c r="AO206" s="12" t="s">
        <v>57</v>
      </c>
      <c r="AP206" s="117" t="s">
        <v>116</v>
      </c>
    </row>
    <row r="207" spans="2:56" s="13" customFormat="1">
      <c r="B207" s="121"/>
      <c r="D207" s="116" t="s">
        <v>123</v>
      </c>
      <c r="E207" s="122" t="s">
        <v>1</v>
      </c>
      <c r="F207" s="123" t="s">
        <v>125</v>
      </c>
      <c r="H207" s="124"/>
      <c r="I207" s="125"/>
      <c r="K207" s="209"/>
      <c r="L207" s="175"/>
      <c r="M207" s="175"/>
      <c r="N207" s="161"/>
      <c r="O207" s="159"/>
      <c r="P207" s="160"/>
      <c r="AK207" s="122" t="s">
        <v>123</v>
      </c>
      <c r="AL207" s="122" t="s">
        <v>67</v>
      </c>
      <c r="AM207" s="13" t="s">
        <v>122</v>
      </c>
      <c r="AN207" s="13" t="s">
        <v>28</v>
      </c>
      <c r="AO207" s="13" t="s">
        <v>65</v>
      </c>
      <c r="AP207" s="122" t="s">
        <v>116</v>
      </c>
    </row>
    <row r="208" spans="2:56" s="1" customFormat="1" ht="24.15" customHeight="1">
      <c r="B208" s="106"/>
      <c r="C208" s="107" t="s">
        <v>203</v>
      </c>
      <c r="D208" s="107" t="s">
        <v>118</v>
      </c>
      <c r="E208" s="108" t="s">
        <v>239</v>
      </c>
      <c r="F208" s="109" t="s">
        <v>240</v>
      </c>
      <c r="G208" s="110" t="s">
        <v>121</v>
      </c>
      <c r="H208" s="111"/>
      <c r="I208" s="112">
        <v>32.700000000000003</v>
      </c>
      <c r="J208" s="154">
        <f>ROUND(I208*H208,2)</f>
        <v>0</v>
      </c>
      <c r="K208" s="147"/>
      <c r="L208" s="161"/>
      <c r="M208" s="161">
        <v>0</v>
      </c>
      <c r="N208" s="161">
        <f t="shared" si="3"/>
        <v>0</v>
      </c>
      <c r="O208" s="159">
        <f t="shared" si="4"/>
        <v>0</v>
      </c>
      <c r="P208" s="160">
        <f t="shared" si="5"/>
        <v>0</v>
      </c>
      <c r="AI208" s="113" t="s">
        <v>122</v>
      </c>
      <c r="AK208" s="113" t="s">
        <v>118</v>
      </c>
      <c r="AL208" s="113" t="s">
        <v>67</v>
      </c>
      <c r="AP208" s="17" t="s">
        <v>116</v>
      </c>
      <c r="AV208" s="114" t="e">
        <f>IF(#REF!="základní",J208,0)</f>
        <v>#REF!</v>
      </c>
      <c r="AW208" s="114" t="e">
        <f>IF(#REF!="snížená",J208,0)</f>
        <v>#REF!</v>
      </c>
      <c r="AX208" s="114" t="e">
        <f>IF(#REF!="zákl. přenesená",J208,0)</f>
        <v>#REF!</v>
      </c>
      <c r="AY208" s="114" t="e">
        <f>IF(#REF!="sníž. přenesená",J208,0)</f>
        <v>#REF!</v>
      </c>
      <c r="AZ208" s="114" t="e">
        <f>IF(#REF!="nulová",J208,0)</f>
        <v>#REF!</v>
      </c>
      <c r="BA208" s="17" t="s">
        <v>65</v>
      </c>
      <c r="BB208" s="114">
        <f>ROUND(I208*H208,2)</f>
        <v>0</v>
      </c>
      <c r="BC208" s="17" t="s">
        <v>122</v>
      </c>
      <c r="BD208" s="113" t="s">
        <v>241</v>
      </c>
    </row>
    <row r="209" spans="2:56" s="12" customFormat="1">
      <c r="B209" s="115"/>
      <c r="D209" s="116" t="s">
        <v>123</v>
      </c>
      <c r="E209" s="117" t="s">
        <v>1</v>
      </c>
      <c r="F209" s="118" t="s">
        <v>242</v>
      </c>
      <c r="H209" s="119"/>
      <c r="I209" s="120"/>
      <c r="K209" s="208"/>
      <c r="L209" s="174"/>
      <c r="M209" s="174"/>
      <c r="N209" s="161"/>
      <c r="O209" s="159"/>
      <c r="P209" s="160"/>
      <c r="AK209" s="117" t="s">
        <v>123</v>
      </c>
      <c r="AL209" s="117" t="s">
        <v>67</v>
      </c>
      <c r="AM209" s="12" t="s">
        <v>67</v>
      </c>
      <c r="AN209" s="12" t="s">
        <v>28</v>
      </c>
      <c r="AO209" s="12" t="s">
        <v>57</v>
      </c>
      <c r="AP209" s="117" t="s">
        <v>116</v>
      </c>
    </row>
    <row r="210" spans="2:56" s="13" customFormat="1">
      <c r="B210" s="121"/>
      <c r="D210" s="116" t="s">
        <v>123</v>
      </c>
      <c r="E210" s="122" t="s">
        <v>1</v>
      </c>
      <c r="F210" s="123" t="s">
        <v>125</v>
      </c>
      <c r="H210" s="124"/>
      <c r="I210" s="125"/>
      <c r="K210" s="209"/>
      <c r="L210" s="175"/>
      <c r="M210" s="175"/>
      <c r="N210" s="161"/>
      <c r="O210" s="159"/>
      <c r="P210" s="160"/>
      <c r="AK210" s="122" t="s">
        <v>123</v>
      </c>
      <c r="AL210" s="122" t="s">
        <v>67</v>
      </c>
      <c r="AM210" s="13" t="s">
        <v>122</v>
      </c>
      <c r="AN210" s="13" t="s">
        <v>28</v>
      </c>
      <c r="AO210" s="13" t="s">
        <v>65</v>
      </c>
      <c r="AP210" s="122" t="s">
        <v>116</v>
      </c>
    </row>
    <row r="211" spans="2:56" s="1" customFormat="1" ht="24.15" customHeight="1">
      <c r="B211" s="106"/>
      <c r="C211" s="107" t="s">
        <v>243</v>
      </c>
      <c r="D211" s="107" t="s">
        <v>118</v>
      </c>
      <c r="E211" s="108" t="s">
        <v>244</v>
      </c>
      <c r="F211" s="109" t="s">
        <v>245</v>
      </c>
      <c r="G211" s="110" t="s">
        <v>121</v>
      </c>
      <c r="H211" s="111"/>
      <c r="I211" s="112">
        <v>25.9</v>
      </c>
      <c r="J211" s="154">
        <f>ROUND(I211*H211,2)</f>
        <v>0</v>
      </c>
      <c r="K211" s="147"/>
      <c r="L211" s="161"/>
      <c r="M211" s="161">
        <v>0</v>
      </c>
      <c r="N211" s="161">
        <f t="shared" si="3"/>
        <v>0</v>
      </c>
      <c r="O211" s="159">
        <f t="shared" si="4"/>
        <v>0</v>
      </c>
      <c r="P211" s="160">
        <f t="shared" si="5"/>
        <v>0</v>
      </c>
      <c r="AI211" s="113" t="s">
        <v>122</v>
      </c>
      <c r="AK211" s="113" t="s">
        <v>118</v>
      </c>
      <c r="AL211" s="113" t="s">
        <v>67</v>
      </c>
      <c r="AP211" s="17" t="s">
        <v>116</v>
      </c>
      <c r="AV211" s="114" t="e">
        <f>IF(#REF!="základní",J211,0)</f>
        <v>#REF!</v>
      </c>
      <c r="AW211" s="114" t="e">
        <f>IF(#REF!="snížená",J211,0)</f>
        <v>#REF!</v>
      </c>
      <c r="AX211" s="114" t="e">
        <f>IF(#REF!="zákl. přenesená",J211,0)</f>
        <v>#REF!</v>
      </c>
      <c r="AY211" s="114" t="e">
        <f>IF(#REF!="sníž. přenesená",J211,0)</f>
        <v>#REF!</v>
      </c>
      <c r="AZ211" s="114" t="e">
        <f>IF(#REF!="nulová",J211,0)</f>
        <v>#REF!</v>
      </c>
      <c r="BA211" s="17" t="s">
        <v>65</v>
      </c>
      <c r="BB211" s="114">
        <f>ROUND(I211*H211,2)</f>
        <v>0</v>
      </c>
      <c r="BC211" s="17" t="s">
        <v>122</v>
      </c>
      <c r="BD211" s="113" t="s">
        <v>246</v>
      </c>
    </row>
    <row r="212" spans="2:56" s="12" customFormat="1">
      <c r="B212" s="115"/>
      <c r="D212" s="116" t="s">
        <v>123</v>
      </c>
      <c r="E212" s="117" t="s">
        <v>1</v>
      </c>
      <c r="F212" s="118" t="s">
        <v>247</v>
      </c>
      <c r="H212" s="119"/>
      <c r="I212" s="120"/>
      <c r="K212" s="208"/>
      <c r="L212" s="174"/>
      <c r="M212" s="174"/>
      <c r="N212" s="161"/>
      <c r="O212" s="159"/>
      <c r="P212" s="160"/>
      <c r="AK212" s="117" t="s">
        <v>123</v>
      </c>
      <c r="AL212" s="117" t="s">
        <v>67</v>
      </c>
      <c r="AM212" s="12" t="s">
        <v>67</v>
      </c>
      <c r="AN212" s="12" t="s">
        <v>28</v>
      </c>
      <c r="AO212" s="12" t="s">
        <v>57</v>
      </c>
      <c r="AP212" s="117" t="s">
        <v>116</v>
      </c>
    </row>
    <row r="213" spans="2:56" s="13" customFormat="1">
      <c r="B213" s="121"/>
      <c r="D213" s="116" t="s">
        <v>123</v>
      </c>
      <c r="E213" s="122" t="s">
        <v>1</v>
      </c>
      <c r="F213" s="123" t="s">
        <v>125</v>
      </c>
      <c r="H213" s="124"/>
      <c r="I213" s="125"/>
      <c r="K213" s="209"/>
      <c r="L213" s="175"/>
      <c r="M213" s="175"/>
      <c r="N213" s="161"/>
      <c r="O213" s="159"/>
      <c r="P213" s="160"/>
      <c r="AK213" s="122" t="s">
        <v>123</v>
      </c>
      <c r="AL213" s="122" t="s">
        <v>67</v>
      </c>
      <c r="AM213" s="13" t="s">
        <v>122</v>
      </c>
      <c r="AN213" s="13" t="s">
        <v>28</v>
      </c>
      <c r="AO213" s="13" t="s">
        <v>65</v>
      </c>
      <c r="AP213" s="122" t="s">
        <v>116</v>
      </c>
    </row>
    <row r="214" spans="2:56" s="11" customFormat="1" ht="22.95" customHeight="1">
      <c r="B214" s="97"/>
      <c r="D214" s="98" t="s">
        <v>56</v>
      </c>
      <c r="E214" s="104" t="s">
        <v>67</v>
      </c>
      <c r="F214" s="104" t="s">
        <v>248</v>
      </c>
      <c r="I214" s="100"/>
      <c r="J214" s="105">
        <f>SUM(J215:J224)</f>
        <v>0</v>
      </c>
      <c r="K214" s="207"/>
      <c r="L214" s="177"/>
      <c r="M214" s="177"/>
      <c r="N214" s="161"/>
      <c r="O214" s="159"/>
      <c r="P214" s="160"/>
      <c r="AI214" s="98" t="s">
        <v>65</v>
      </c>
      <c r="AK214" s="102" t="s">
        <v>56</v>
      </c>
      <c r="AL214" s="102" t="s">
        <v>65</v>
      </c>
      <c r="AP214" s="98" t="s">
        <v>116</v>
      </c>
      <c r="BB214" s="103">
        <f>SUM(BB215:BB226)</f>
        <v>0</v>
      </c>
    </row>
    <row r="215" spans="2:56" s="1" customFormat="1" ht="33" customHeight="1">
      <c r="B215" s="106"/>
      <c r="C215" s="107" t="s">
        <v>208</v>
      </c>
      <c r="D215" s="107" t="s">
        <v>118</v>
      </c>
      <c r="E215" s="108" t="s">
        <v>249</v>
      </c>
      <c r="F215" s="109" t="s">
        <v>250</v>
      </c>
      <c r="G215" s="110" t="s">
        <v>121</v>
      </c>
      <c r="H215" s="111"/>
      <c r="I215" s="112">
        <v>50.4</v>
      </c>
      <c r="J215" s="154">
        <f>ROUND(I215*H215,2)</f>
        <v>0</v>
      </c>
      <c r="K215" s="147"/>
      <c r="L215" s="161"/>
      <c r="M215" s="161">
        <v>0</v>
      </c>
      <c r="N215" s="161">
        <f t="shared" si="3"/>
        <v>0</v>
      </c>
      <c r="O215" s="159">
        <f t="shared" si="4"/>
        <v>0</v>
      </c>
      <c r="P215" s="160">
        <f t="shared" si="5"/>
        <v>0</v>
      </c>
      <c r="AI215" s="113" t="s">
        <v>122</v>
      </c>
      <c r="AK215" s="113" t="s">
        <v>118</v>
      </c>
      <c r="AL215" s="113" t="s">
        <v>67</v>
      </c>
      <c r="AP215" s="17" t="s">
        <v>116</v>
      </c>
      <c r="AV215" s="114" t="e">
        <f>IF(#REF!="základní",J215,0)</f>
        <v>#REF!</v>
      </c>
      <c r="AW215" s="114" t="e">
        <f>IF(#REF!="snížená",J215,0)</f>
        <v>#REF!</v>
      </c>
      <c r="AX215" s="114" t="e">
        <f>IF(#REF!="zákl. přenesená",J215,0)</f>
        <v>#REF!</v>
      </c>
      <c r="AY215" s="114" t="e">
        <f>IF(#REF!="sníž. přenesená",J215,0)</f>
        <v>#REF!</v>
      </c>
      <c r="AZ215" s="114" t="e">
        <f>IF(#REF!="nulová",J215,0)</f>
        <v>#REF!</v>
      </c>
      <c r="BA215" s="17" t="s">
        <v>65</v>
      </c>
      <c r="BB215" s="114">
        <f>ROUND(I215*H215,2)</f>
        <v>0</v>
      </c>
      <c r="BC215" s="17" t="s">
        <v>122</v>
      </c>
      <c r="BD215" s="113" t="s">
        <v>251</v>
      </c>
    </row>
    <row r="216" spans="2:56" s="12" customFormat="1">
      <c r="B216" s="115"/>
      <c r="D216" s="116" t="s">
        <v>123</v>
      </c>
      <c r="E216" s="117" t="s">
        <v>1</v>
      </c>
      <c r="F216" s="118" t="s">
        <v>252</v>
      </c>
      <c r="H216" s="119"/>
      <c r="I216" s="120"/>
      <c r="K216" s="208"/>
      <c r="L216" s="174"/>
      <c r="M216" s="174"/>
      <c r="N216" s="161"/>
      <c r="O216" s="159"/>
      <c r="P216" s="160"/>
      <c r="AK216" s="117" t="s">
        <v>123</v>
      </c>
      <c r="AL216" s="117" t="s">
        <v>67</v>
      </c>
      <c r="AM216" s="12" t="s">
        <v>67</v>
      </c>
      <c r="AN216" s="12" t="s">
        <v>28</v>
      </c>
      <c r="AO216" s="12" t="s">
        <v>57</v>
      </c>
      <c r="AP216" s="117" t="s">
        <v>116</v>
      </c>
    </row>
    <row r="217" spans="2:56" s="13" customFormat="1">
      <c r="B217" s="121"/>
      <c r="D217" s="116" t="s">
        <v>123</v>
      </c>
      <c r="E217" s="122" t="s">
        <v>1</v>
      </c>
      <c r="F217" s="123" t="s">
        <v>125</v>
      </c>
      <c r="H217" s="124"/>
      <c r="I217" s="125"/>
      <c r="K217" s="209"/>
      <c r="L217" s="175"/>
      <c r="M217" s="175"/>
      <c r="N217" s="161"/>
      <c r="O217" s="159"/>
      <c r="P217" s="160"/>
      <c r="AK217" s="122" t="s">
        <v>123</v>
      </c>
      <c r="AL217" s="122" t="s">
        <v>67</v>
      </c>
      <c r="AM217" s="13" t="s">
        <v>122</v>
      </c>
      <c r="AN217" s="13" t="s">
        <v>28</v>
      </c>
      <c r="AO217" s="13" t="s">
        <v>65</v>
      </c>
      <c r="AP217" s="122" t="s">
        <v>116</v>
      </c>
    </row>
    <row r="218" spans="2:56" s="1" customFormat="1" ht="24.15" customHeight="1">
      <c r="B218" s="106"/>
      <c r="C218" s="130" t="s">
        <v>253</v>
      </c>
      <c r="D218" s="130" t="s">
        <v>224</v>
      </c>
      <c r="E218" s="131" t="s">
        <v>254</v>
      </c>
      <c r="F218" s="132" t="s">
        <v>255</v>
      </c>
      <c r="G218" s="133" t="s">
        <v>121</v>
      </c>
      <c r="H218" s="134"/>
      <c r="I218" s="135">
        <v>33.4</v>
      </c>
      <c r="J218" s="155">
        <f>ROUND(I218*H218,2)</f>
        <v>0</v>
      </c>
      <c r="K218" s="211"/>
      <c r="L218" s="161"/>
      <c r="M218" s="161">
        <v>0</v>
      </c>
      <c r="N218" s="161">
        <f t="shared" si="3"/>
        <v>0</v>
      </c>
      <c r="O218" s="159">
        <f t="shared" si="4"/>
        <v>0</v>
      </c>
      <c r="P218" s="160">
        <f t="shared" si="5"/>
        <v>0</v>
      </c>
      <c r="AI218" s="113" t="s">
        <v>140</v>
      </c>
      <c r="AK218" s="113" t="s">
        <v>224</v>
      </c>
      <c r="AL218" s="113" t="s">
        <v>67</v>
      </c>
      <c r="AP218" s="17" t="s">
        <v>116</v>
      </c>
      <c r="AV218" s="114" t="e">
        <f>IF(#REF!="základní",J218,0)</f>
        <v>#REF!</v>
      </c>
      <c r="AW218" s="114" t="e">
        <f>IF(#REF!="snížená",J218,0)</f>
        <v>#REF!</v>
      </c>
      <c r="AX218" s="114" t="e">
        <f>IF(#REF!="zákl. přenesená",J218,0)</f>
        <v>#REF!</v>
      </c>
      <c r="AY218" s="114" t="e">
        <f>IF(#REF!="sníž. přenesená",J218,0)</f>
        <v>#REF!</v>
      </c>
      <c r="AZ218" s="114" t="e">
        <f>IF(#REF!="nulová",J218,0)</f>
        <v>#REF!</v>
      </c>
      <c r="BA218" s="17" t="s">
        <v>65</v>
      </c>
      <c r="BB218" s="114">
        <f>ROUND(I218*H218,2)</f>
        <v>0</v>
      </c>
      <c r="BC218" s="17" t="s">
        <v>122</v>
      </c>
      <c r="BD218" s="113" t="s">
        <v>256</v>
      </c>
    </row>
    <row r="219" spans="2:56" s="12" customFormat="1">
      <c r="B219" s="115"/>
      <c r="D219" s="116" t="s">
        <v>123</v>
      </c>
      <c r="E219" s="117" t="s">
        <v>1</v>
      </c>
      <c r="F219" s="118" t="s">
        <v>257</v>
      </c>
      <c r="H219" s="119"/>
      <c r="I219" s="120"/>
      <c r="K219" s="208"/>
      <c r="L219" s="174"/>
      <c r="M219" s="174"/>
      <c r="N219" s="161"/>
      <c r="O219" s="159"/>
      <c r="P219" s="160"/>
      <c r="AK219" s="117" t="s">
        <v>123</v>
      </c>
      <c r="AL219" s="117" t="s">
        <v>67</v>
      </c>
      <c r="AM219" s="12" t="s">
        <v>67</v>
      </c>
      <c r="AN219" s="12" t="s">
        <v>28</v>
      </c>
      <c r="AO219" s="12" t="s">
        <v>57</v>
      </c>
      <c r="AP219" s="117" t="s">
        <v>116</v>
      </c>
    </row>
    <row r="220" spans="2:56" s="13" customFormat="1">
      <c r="B220" s="121"/>
      <c r="D220" s="116" t="s">
        <v>123</v>
      </c>
      <c r="E220" s="122" t="s">
        <v>1</v>
      </c>
      <c r="F220" s="123" t="s">
        <v>125</v>
      </c>
      <c r="H220" s="124"/>
      <c r="I220" s="125"/>
      <c r="K220" s="209"/>
      <c r="L220" s="175"/>
      <c r="M220" s="175"/>
      <c r="N220" s="161"/>
      <c r="O220" s="159"/>
      <c r="P220" s="160"/>
      <c r="AK220" s="122" t="s">
        <v>123</v>
      </c>
      <c r="AL220" s="122" t="s">
        <v>67</v>
      </c>
      <c r="AM220" s="13" t="s">
        <v>122</v>
      </c>
      <c r="AN220" s="13" t="s">
        <v>28</v>
      </c>
      <c r="AO220" s="13" t="s">
        <v>65</v>
      </c>
      <c r="AP220" s="122" t="s">
        <v>116</v>
      </c>
    </row>
    <row r="221" spans="2:56" s="1" customFormat="1" ht="16.5" customHeight="1">
      <c r="B221" s="106"/>
      <c r="C221" s="130" t="s">
        <v>213</v>
      </c>
      <c r="D221" s="130" t="s">
        <v>224</v>
      </c>
      <c r="E221" s="131" t="s">
        <v>258</v>
      </c>
      <c r="F221" s="132" t="s">
        <v>259</v>
      </c>
      <c r="G221" s="133" t="s">
        <v>212</v>
      </c>
      <c r="H221" s="134"/>
      <c r="I221" s="135">
        <v>611</v>
      </c>
      <c r="J221" s="155">
        <f>ROUND(I221*H221,2)</f>
        <v>0</v>
      </c>
      <c r="K221" s="211"/>
      <c r="L221" s="161"/>
      <c r="M221" s="161">
        <v>0</v>
      </c>
      <c r="N221" s="161">
        <f t="shared" si="3"/>
        <v>0</v>
      </c>
      <c r="O221" s="159">
        <f t="shared" si="4"/>
        <v>0</v>
      </c>
      <c r="P221" s="160">
        <f t="shared" si="5"/>
        <v>0</v>
      </c>
      <c r="AI221" s="113" t="s">
        <v>140</v>
      </c>
      <c r="AK221" s="113" t="s">
        <v>224</v>
      </c>
      <c r="AL221" s="113" t="s">
        <v>67</v>
      </c>
      <c r="AP221" s="17" t="s">
        <v>116</v>
      </c>
      <c r="AV221" s="114" t="e">
        <f>IF(#REF!="základní",J221,0)</f>
        <v>#REF!</v>
      </c>
      <c r="AW221" s="114" t="e">
        <f>IF(#REF!="snížená",J221,0)</f>
        <v>#REF!</v>
      </c>
      <c r="AX221" s="114" t="e">
        <f>IF(#REF!="zákl. přenesená",J221,0)</f>
        <v>#REF!</v>
      </c>
      <c r="AY221" s="114" t="e">
        <f>IF(#REF!="sníž. přenesená",J221,0)</f>
        <v>#REF!</v>
      </c>
      <c r="AZ221" s="114" t="e">
        <f>IF(#REF!="nulová",J221,0)</f>
        <v>#REF!</v>
      </c>
      <c r="BA221" s="17" t="s">
        <v>65</v>
      </c>
      <c r="BB221" s="114">
        <f>ROUND(I221*H221,2)</f>
        <v>0</v>
      </c>
      <c r="BC221" s="17" t="s">
        <v>122</v>
      </c>
      <c r="BD221" s="113" t="s">
        <v>260</v>
      </c>
    </row>
    <row r="222" spans="2:56" s="12" customFormat="1">
      <c r="B222" s="115"/>
      <c r="D222" s="116" t="s">
        <v>123</v>
      </c>
      <c r="E222" s="117" t="s">
        <v>1</v>
      </c>
      <c r="F222" s="118" t="s">
        <v>261</v>
      </c>
      <c r="H222" s="119"/>
      <c r="I222" s="120"/>
      <c r="K222" s="208"/>
      <c r="L222" s="174"/>
      <c r="M222" s="174"/>
      <c r="N222" s="161"/>
      <c r="O222" s="159"/>
      <c r="P222" s="160"/>
      <c r="AK222" s="117" t="s">
        <v>123</v>
      </c>
      <c r="AL222" s="117" t="s">
        <v>67</v>
      </c>
      <c r="AM222" s="12" t="s">
        <v>67</v>
      </c>
      <c r="AN222" s="12" t="s">
        <v>28</v>
      </c>
      <c r="AO222" s="12" t="s">
        <v>57</v>
      </c>
      <c r="AP222" s="117" t="s">
        <v>116</v>
      </c>
    </row>
    <row r="223" spans="2:56" s="13" customFormat="1">
      <c r="B223" s="121"/>
      <c r="D223" s="116" t="s">
        <v>123</v>
      </c>
      <c r="E223" s="122" t="s">
        <v>1</v>
      </c>
      <c r="F223" s="123" t="s">
        <v>125</v>
      </c>
      <c r="H223" s="124"/>
      <c r="I223" s="125"/>
      <c r="K223" s="209"/>
      <c r="L223" s="175"/>
      <c r="M223" s="175"/>
      <c r="N223" s="161"/>
      <c r="O223" s="159"/>
      <c r="P223" s="160"/>
      <c r="AK223" s="122" t="s">
        <v>123</v>
      </c>
      <c r="AL223" s="122" t="s">
        <v>67</v>
      </c>
      <c r="AM223" s="13" t="s">
        <v>122</v>
      </c>
      <c r="AN223" s="13" t="s">
        <v>28</v>
      </c>
      <c r="AO223" s="13" t="s">
        <v>65</v>
      </c>
      <c r="AP223" s="122" t="s">
        <v>116</v>
      </c>
    </row>
    <row r="224" spans="2:56" s="1" customFormat="1" ht="24.15" customHeight="1">
      <c r="B224" s="106"/>
      <c r="C224" s="107" t="s">
        <v>262</v>
      </c>
      <c r="D224" s="107" t="s">
        <v>118</v>
      </c>
      <c r="E224" s="108" t="s">
        <v>263</v>
      </c>
      <c r="F224" s="109" t="s">
        <v>264</v>
      </c>
      <c r="G224" s="110" t="s">
        <v>160</v>
      </c>
      <c r="H224" s="111"/>
      <c r="I224" s="112">
        <v>176</v>
      </c>
      <c r="J224" s="154">
        <f>ROUND(I224*H224,2)</f>
        <v>0</v>
      </c>
      <c r="K224" s="147"/>
      <c r="L224" s="161"/>
      <c r="M224" s="161">
        <v>0</v>
      </c>
      <c r="N224" s="161">
        <f t="shared" si="3"/>
        <v>0</v>
      </c>
      <c r="O224" s="159">
        <f t="shared" si="4"/>
        <v>0</v>
      </c>
      <c r="P224" s="160">
        <f t="shared" si="5"/>
        <v>0</v>
      </c>
      <c r="AI224" s="113" t="s">
        <v>122</v>
      </c>
      <c r="AK224" s="113" t="s">
        <v>118</v>
      </c>
      <c r="AL224" s="113" t="s">
        <v>67</v>
      </c>
      <c r="AP224" s="17" t="s">
        <v>116</v>
      </c>
      <c r="AV224" s="114" t="e">
        <f>IF(#REF!="základní",J224,0)</f>
        <v>#REF!</v>
      </c>
      <c r="AW224" s="114" t="e">
        <f>IF(#REF!="snížená",J224,0)</f>
        <v>#REF!</v>
      </c>
      <c r="AX224" s="114" t="e">
        <f>IF(#REF!="zákl. přenesená",J224,0)</f>
        <v>#REF!</v>
      </c>
      <c r="AY224" s="114" t="e">
        <f>IF(#REF!="sníž. přenesená",J224,0)</f>
        <v>#REF!</v>
      </c>
      <c r="AZ224" s="114" t="e">
        <f>IF(#REF!="nulová",J224,0)</f>
        <v>#REF!</v>
      </c>
      <c r="BA224" s="17" t="s">
        <v>65</v>
      </c>
      <c r="BB224" s="114">
        <f>ROUND(I224*H224,2)</f>
        <v>0</v>
      </c>
      <c r="BC224" s="17" t="s">
        <v>122</v>
      </c>
      <c r="BD224" s="113" t="s">
        <v>265</v>
      </c>
    </row>
    <row r="225" spans="2:56" s="12" customFormat="1">
      <c r="B225" s="115"/>
      <c r="D225" s="116" t="s">
        <v>123</v>
      </c>
      <c r="E225" s="117" t="s">
        <v>1</v>
      </c>
      <c r="F225" s="118" t="s">
        <v>266</v>
      </c>
      <c r="H225" s="119"/>
      <c r="I225" s="120"/>
      <c r="K225" s="208"/>
      <c r="L225" s="174"/>
      <c r="M225" s="174"/>
      <c r="N225" s="161"/>
      <c r="O225" s="159"/>
      <c r="P225" s="160"/>
      <c r="AK225" s="117" t="s">
        <v>123</v>
      </c>
      <c r="AL225" s="117" t="s">
        <v>67</v>
      </c>
      <c r="AM225" s="12" t="s">
        <v>67</v>
      </c>
      <c r="AN225" s="12" t="s">
        <v>28</v>
      </c>
      <c r="AO225" s="12" t="s">
        <v>57</v>
      </c>
      <c r="AP225" s="117" t="s">
        <v>116</v>
      </c>
    </row>
    <row r="226" spans="2:56" s="13" customFormat="1">
      <c r="B226" s="121"/>
      <c r="D226" s="116" t="s">
        <v>123</v>
      </c>
      <c r="E226" s="122" t="s">
        <v>1</v>
      </c>
      <c r="F226" s="123" t="s">
        <v>125</v>
      </c>
      <c r="H226" s="124"/>
      <c r="I226" s="125"/>
      <c r="K226" s="209"/>
      <c r="L226" s="175"/>
      <c r="M226" s="175"/>
      <c r="N226" s="161"/>
      <c r="O226" s="159"/>
      <c r="P226" s="160"/>
      <c r="AK226" s="122" t="s">
        <v>123</v>
      </c>
      <c r="AL226" s="122" t="s">
        <v>67</v>
      </c>
      <c r="AM226" s="13" t="s">
        <v>122</v>
      </c>
      <c r="AN226" s="13" t="s">
        <v>28</v>
      </c>
      <c r="AO226" s="13" t="s">
        <v>65</v>
      </c>
      <c r="AP226" s="122" t="s">
        <v>116</v>
      </c>
    </row>
    <row r="227" spans="2:56" s="11" customFormat="1" ht="22.95" customHeight="1">
      <c r="B227" s="97"/>
      <c r="D227" s="98" t="s">
        <v>56</v>
      </c>
      <c r="E227" s="104" t="s">
        <v>137</v>
      </c>
      <c r="F227" s="104" t="s">
        <v>267</v>
      </c>
      <c r="I227" s="100"/>
      <c r="J227" s="105">
        <f>SUM(J228:J320)</f>
        <v>45593.89</v>
      </c>
      <c r="K227" s="207"/>
      <c r="L227" s="177"/>
      <c r="M227" s="177"/>
      <c r="N227" s="161"/>
      <c r="O227" s="159"/>
      <c r="P227" s="160"/>
      <c r="AI227" s="98" t="s">
        <v>65</v>
      </c>
      <c r="AK227" s="102" t="s">
        <v>56</v>
      </c>
      <c r="AL227" s="102" t="s">
        <v>65</v>
      </c>
      <c r="AP227" s="98" t="s">
        <v>116</v>
      </c>
      <c r="BB227" s="103">
        <f>SUM(BB228:BB322)</f>
        <v>45593.89</v>
      </c>
    </row>
    <row r="228" spans="2:56" s="1" customFormat="1" ht="37.950000000000003" customHeight="1">
      <c r="B228" s="106"/>
      <c r="C228" s="107" t="s">
        <v>217</v>
      </c>
      <c r="D228" s="107" t="s">
        <v>118</v>
      </c>
      <c r="E228" s="108" t="s">
        <v>268</v>
      </c>
      <c r="F228" s="109" t="s">
        <v>269</v>
      </c>
      <c r="G228" s="110" t="s">
        <v>121</v>
      </c>
      <c r="H228" s="111"/>
      <c r="I228" s="112">
        <v>94.8</v>
      </c>
      <c r="J228" s="154">
        <f>ROUND(I228*H228,2)</f>
        <v>0</v>
      </c>
      <c r="K228" s="147"/>
      <c r="L228" s="161"/>
      <c r="M228" s="161">
        <v>0</v>
      </c>
      <c r="N228" s="161">
        <f t="shared" si="3"/>
        <v>0</v>
      </c>
      <c r="O228" s="159">
        <f t="shared" si="4"/>
        <v>0</v>
      </c>
      <c r="P228" s="160">
        <f t="shared" si="5"/>
        <v>0</v>
      </c>
      <c r="AI228" s="113" t="s">
        <v>122</v>
      </c>
      <c r="AK228" s="113" t="s">
        <v>118</v>
      </c>
      <c r="AL228" s="113" t="s">
        <v>67</v>
      </c>
      <c r="AP228" s="17" t="s">
        <v>116</v>
      </c>
      <c r="AV228" s="114" t="e">
        <f>IF(#REF!="základní",J228,0)</f>
        <v>#REF!</v>
      </c>
      <c r="AW228" s="114" t="e">
        <f>IF(#REF!="snížená",J228,0)</f>
        <v>#REF!</v>
      </c>
      <c r="AX228" s="114" t="e">
        <f>IF(#REF!="zákl. přenesená",J228,0)</f>
        <v>#REF!</v>
      </c>
      <c r="AY228" s="114" t="e">
        <f>IF(#REF!="sníž. přenesená",J228,0)</f>
        <v>#REF!</v>
      </c>
      <c r="AZ228" s="114" t="e">
        <f>IF(#REF!="nulová",J228,0)</f>
        <v>#REF!</v>
      </c>
      <c r="BA228" s="17" t="s">
        <v>65</v>
      </c>
      <c r="BB228" s="114">
        <f>ROUND(I228*H228,2)</f>
        <v>0</v>
      </c>
      <c r="BC228" s="17" t="s">
        <v>122</v>
      </c>
      <c r="BD228" s="113" t="s">
        <v>270</v>
      </c>
    </row>
    <row r="229" spans="2:56" s="12" customFormat="1" ht="20.399999999999999">
      <c r="B229" s="115"/>
      <c r="D229" s="116" t="s">
        <v>123</v>
      </c>
      <c r="E229" s="117" t="s">
        <v>1</v>
      </c>
      <c r="F229" s="118" t="s">
        <v>271</v>
      </c>
      <c r="H229" s="119"/>
      <c r="I229" s="120"/>
      <c r="K229" s="208"/>
      <c r="L229" s="174"/>
      <c r="M229" s="174"/>
      <c r="N229" s="161"/>
      <c r="O229" s="159"/>
      <c r="P229" s="160"/>
      <c r="AK229" s="117" t="s">
        <v>123</v>
      </c>
      <c r="AL229" s="117" t="s">
        <v>67</v>
      </c>
      <c r="AM229" s="12" t="s">
        <v>67</v>
      </c>
      <c r="AN229" s="12" t="s">
        <v>28</v>
      </c>
      <c r="AO229" s="12" t="s">
        <v>57</v>
      </c>
      <c r="AP229" s="117" t="s">
        <v>116</v>
      </c>
    </row>
    <row r="230" spans="2:56" s="13" customFormat="1">
      <c r="B230" s="121"/>
      <c r="D230" s="116" t="s">
        <v>123</v>
      </c>
      <c r="E230" s="122" t="s">
        <v>1</v>
      </c>
      <c r="F230" s="123" t="s">
        <v>125</v>
      </c>
      <c r="H230" s="124"/>
      <c r="I230" s="125"/>
      <c r="K230" s="209"/>
      <c r="L230" s="175"/>
      <c r="M230" s="175"/>
      <c r="N230" s="161"/>
      <c r="O230" s="159"/>
      <c r="P230" s="160"/>
      <c r="AK230" s="122" t="s">
        <v>123</v>
      </c>
      <c r="AL230" s="122" t="s">
        <v>67</v>
      </c>
      <c r="AM230" s="13" t="s">
        <v>122</v>
      </c>
      <c r="AN230" s="13" t="s">
        <v>28</v>
      </c>
      <c r="AO230" s="13" t="s">
        <v>65</v>
      </c>
      <c r="AP230" s="122" t="s">
        <v>116</v>
      </c>
    </row>
    <row r="231" spans="2:56" s="1" customFormat="1" ht="21.75" customHeight="1">
      <c r="B231" s="106"/>
      <c r="C231" s="130" t="s">
        <v>272</v>
      </c>
      <c r="D231" s="130" t="s">
        <v>224</v>
      </c>
      <c r="E231" s="131" t="s">
        <v>273</v>
      </c>
      <c r="F231" s="132" t="s">
        <v>274</v>
      </c>
      <c r="G231" s="133" t="s">
        <v>212</v>
      </c>
      <c r="H231" s="134"/>
      <c r="I231" s="135">
        <v>4080</v>
      </c>
      <c r="J231" s="155">
        <f>ROUND(I231*H231,2)</f>
        <v>0</v>
      </c>
      <c r="K231" s="211"/>
      <c r="L231" s="161"/>
      <c r="M231" s="161">
        <v>0</v>
      </c>
      <c r="N231" s="161">
        <f t="shared" si="3"/>
        <v>0</v>
      </c>
      <c r="O231" s="159">
        <f t="shared" si="4"/>
        <v>0</v>
      </c>
      <c r="P231" s="160">
        <f t="shared" si="5"/>
        <v>0</v>
      </c>
      <c r="AI231" s="113" t="s">
        <v>140</v>
      </c>
      <c r="AK231" s="113" t="s">
        <v>224</v>
      </c>
      <c r="AL231" s="113" t="s">
        <v>67</v>
      </c>
      <c r="AP231" s="17" t="s">
        <v>116</v>
      </c>
      <c r="AV231" s="114" t="e">
        <f>IF(#REF!="základní",J231,0)</f>
        <v>#REF!</v>
      </c>
      <c r="AW231" s="114" t="e">
        <f>IF(#REF!="snížená",J231,0)</f>
        <v>#REF!</v>
      </c>
      <c r="AX231" s="114" t="e">
        <f>IF(#REF!="zákl. přenesená",J231,0)</f>
        <v>#REF!</v>
      </c>
      <c r="AY231" s="114" t="e">
        <f>IF(#REF!="sníž. přenesená",J231,0)</f>
        <v>#REF!</v>
      </c>
      <c r="AZ231" s="114" t="e">
        <f>IF(#REF!="nulová",J231,0)</f>
        <v>#REF!</v>
      </c>
      <c r="BA231" s="17" t="s">
        <v>65</v>
      </c>
      <c r="BB231" s="114">
        <f>ROUND(I231*H231,2)</f>
        <v>0</v>
      </c>
      <c r="BC231" s="17" t="s">
        <v>122</v>
      </c>
      <c r="BD231" s="113" t="s">
        <v>275</v>
      </c>
    </row>
    <row r="232" spans="2:56" s="12" customFormat="1">
      <c r="B232" s="115"/>
      <c r="D232" s="116" t="s">
        <v>123</v>
      </c>
      <c r="E232" s="117" t="s">
        <v>1</v>
      </c>
      <c r="F232" s="118" t="s">
        <v>276</v>
      </c>
      <c r="H232" s="119"/>
      <c r="I232" s="120"/>
      <c r="K232" s="208"/>
      <c r="L232" s="174"/>
      <c r="M232" s="174"/>
      <c r="N232" s="161"/>
      <c r="O232" s="159"/>
      <c r="P232" s="160"/>
      <c r="AK232" s="117" t="s">
        <v>123</v>
      </c>
      <c r="AL232" s="117" t="s">
        <v>67</v>
      </c>
      <c r="AM232" s="12" t="s">
        <v>67</v>
      </c>
      <c r="AN232" s="12" t="s">
        <v>28</v>
      </c>
      <c r="AO232" s="12" t="s">
        <v>57</v>
      </c>
      <c r="AP232" s="117" t="s">
        <v>116</v>
      </c>
    </row>
    <row r="233" spans="2:56" s="13" customFormat="1">
      <c r="B233" s="121"/>
      <c r="D233" s="116" t="s">
        <v>123</v>
      </c>
      <c r="E233" s="122" t="s">
        <v>1</v>
      </c>
      <c r="F233" s="123" t="s">
        <v>125</v>
      </c>
      <c r="H233" s="124"/>
      <c r="I233" s="125"/>
      <c r="K233" s="209"/>
      <c r="L233" s="175"/>
      <c r="M233" s="175"/>
      <c r="N233" s="161"/>
      <c r="O233" s="159"/>
      <c r="P233" s="160"/>
      <c r="AK233" s="122" t="s">
        <v>123</v>
      </c>
      <c r="AL233" s="122" t="s">
        <v>67</v>
      </c>
      <c r="AM233" s="13" t="s">
        <v>122</v>
      </c>
      <c r="AN233" s="13" t="s">
        <v>28</v>
      </c>
      <c r="AO233" s="13" t="s">
        <v>65</v>
      </c>
      <c r="AP233" s="122" t="s">
        <v>116</v>
      </c>
    </row>
    <row r="234" spans="2:56" s="1" customFormat="1" ht="24.15" customHeight="1">
      <c r="B234" s="106"/>
      <c r="C234" s="107" t="s">
        <v>221</v>
      </c>
      <c r="D234" s="107" t="s">
        <v>118</v>
      </c>
      <c r="E234" s="108" t="s">
        <v>277</v>
      </c>
      <c r="F234" s="109" t="s">
        <v>278</v>
      </c>
      <c r="G234" s="110" t="s">
        <v>121</v>
      </c>
      <c r="H234" s="111"/>
      <c r="I234" s="112">
        <v>44.6</v>
      </c>
      <c r="J234" s="154">
        <f>ROUND(I234*H234,2)</f>
        <v>0</v>
      </c>
      <c r="K234" s="147"/>
      <c r="L234" s="161"/>
      <c r="M234" s="161">
        <v>0</v>
      </c>
      <c r="N234" s="161">
        <f t="shared" si="3"/>
        <v>0</v>
      </c>
      <c r="O234" s="159">
        <f t="shared" si="4"/>
        <v>0</v>
      </c>
      <c r="P234" s="160">
        <f t="shared" si="5"/>
        <v>0</v>
      </c>
      <c r="AI234" s="113" t="s">
        <v>122</v>
      </c>
      <c r="AK234" s="113" t="s">
        <v>118</v>
      </c>
      <c r="AL234" s="113" t="s">
        <v>67</v>
      </c>
      <c r="AP234" s="17" t="s">
        <v>116</v>
      </c>
      <c r="AV234" s="114" t="e">
        <f>IF(#REF!="základní",J234,0)</f>
        <v>#REF!</v>
      </c>
      <c r="AW234" s="114" t="e">
        <f>IF(#REF!="snížená",J234,0)</f>
        <v>#REF!</v>
      </c>
      <c r="AX234" s="114" t="e">
        <f>IF(#REF!="zákl. přenesená",J234,0)</f>
        <v>#REF!</v>
      </c>
      <c r="AY234" s="114" t="e">
        <f>IF(#REF!="sníž. přenesená",J234,0)</f>
        <v>#REF!</v>
      </c>
      <c r="AZ234" s="114" t="e">
        <f>IF(#REF!="nulová",J234,0)</f>
        <v>#REF!</v>
      </c>
      <c r="BA234" s="17" t="s">
        <v>65</v>
      </c>
      <c r="BB234" s="114">
        <f>ROUND(I234*H234,2)</f>
        <v>0</v>
      </c>
      <c r="BC234" s="17" t="s">
        <v>122</v>
      </c>
      <c r="BD234" s="113" t="s">
        <v>279</v>
      </c>
    </row>
    <row r="235" spans="2:56" s="14" customFormat="1">
      <c r="B235" s="126"/>
      <c r="D235" s="116" t="s">
        <v>123</v>
      </c>
      <c r="E235" s="127" t="s">
        <v>1</v>
      </c>
      <c r="F235" s="128" t="s">
        <v>280</v>
      </c>
      <c r="H235" s="127"/>
      <c r="I235" s="129"/>
      <c r="K235" s="210"/>
      <c r="L235" s="176"/>
      <c r="M235" s="176"/>
      <c r="N235" s="161"/>
      <c r="O235" s="159"/>
      <c r="P235" s="160"/>
      <c r="AK235" s="127" t="s">
        <v>123</v>
      </c>
      <c r="AL235" s="127" t="s">
        <v>67</v>
      </c>
      <c r="AM235" s="14" t="s">
        <v>65</v>
      </c>
      <c r="AN235" s="14" t="s">
        <v>28</v>
      </c>
      <c r="AO235" s="14" t="s">
        <v>57</v>
      </c>
      <c r="AP235" s="127" t="s">
        <v>116</v>
      </c>
    </row>
    <row r="236" spans="2:56" s="12" customFormat="1">
      <c r="B236" s="115"/>
      <c r="D236" s="116" t="s">
        <v>123</v>
      </c>
      <c r="E236" s="117" t="s">
        <v>1</v>
      </c>
      <c r="F236" s="118" t="s">
        <v>281</v>
      </c>
      <c r="H236" s="119"/>
      <c r="I236" s="120"/>
      <c r="K236" s="208"/>
      <c r="L236" s="174"/>
      <c r="M236" s="174"/>
      <c r="N236" s="161"/>
      <c r="O236" s="159"/>
      <c r="P236" s="160"/>
      <c r="AK236" s="117" t="s">
        <v>123</v>
      </c>
      <c r="AL236" s="117" t="s">
        <v>67</v>
      </c>
      <c r="AM236" s="12" t="s">
        <v>67</v>
      </c>
      <c r="AN236" s="12" t="s">
        <v>28</v>
      </c>
      <c r="AO236" s="12" t="s">
        <v>57</v>
      </c>
      <c r="AP236" s="117" t="s">
        <v>116</v>
      </c>
    </row>
    <row r="237" spans="2:56" s="13" customFormat="1">
      <c r="B237" s="121"/>
      <c r="D237" s="116" t="s">
        <v>123</v>
      </c>
      <c r="E237" s="122" t="s">
        <v>1</v>
      </c>
      <c r="F237" s="123" t="s">
        <v>125</v>
      </c>
      <c r="H237" s="124"/>
      <c r="I237" s="125"/>
      <c r="K237" s="209"/>
      <c r="L237" s="175"/>
      <c r="M237" s="175"/>
      <c r="N237" s="161"/>
      <c r="O237" s="159"/>
      <c r="P237" s="160"/>
      <c r="AK237" s="122" t="s">
        <v>123</v>
      </c>
      <c r="AL237" s="122" t="s">
        <v>67</v>
      </c>
      <c r="AM237" s="13" t="s">
        <v>122</v>
      </c>
      <c r="AN237" s="13" t="s">
        <v>28</v>
      </c>
      <c r="AO237" s="13" t="s">
        <v>65</v>
      </c>
      <c r="AP237" s="122" t="s">
        <v>116</v>
      </c>
    </row>
    <row r="238" spans="2:56" s="1" customFormat="1" ht="16.5" customHeight="1">
      <c r="B238" s="106"/>
      <c r="C238" s="130" t="s">
        <v>282</v>
      </c>
      <c r="D238" s="130" t="s">
        <v>224</v>
      </c>
      <c r="E238" s="131" t="s">
        <v>283</v>
      </c>
      <c r="F238" s="132" t="s">
        <v>284</v>
      </c>
      <c r="G238" s="133" t="s">
        <v>212</v>
      </c>
      <c r="H238" s="134"/>
      <c r="I238" s="135">
        <v>321</v>
      </c>
      <c r="J238" s="155">
        <f>ROUND(I238*H238,2)</f>
        <v>0</v>
      </c>
      <c r="K238" s="211"/>
      <c r="L238" s="161"/>
      <c r="M238" s="161">
        <v>0</v>
      </c>
      <c r="N238" s="161">
        <f t="shared" si="3"/>
        <v>0</v>
      </c>
      <c r="O238" s="159">
        <f t="shared" si="4"/>
        <v>0</v>
      </c>
      <c r="P238" s="160">
        <f t="shared" si="5"/>
        <v>0</v>
      </c>
      <c r="AI238" s="113" t="s">
        <v>140</v>
      </c>
      <c r="AK238" s="113" t="s">
        <v>224</v>
      </c>
      <c r="AL238" s="113" t="s">
        <v>67</v>
      </c>
      <c r="AP238" s="17" t="s">
        <v>116</v>
      </c>
      <c r="AV238" s="114" t="e">
        <f>IF(#REF!="základní",J238,0)</f>
        <v>#REF!</v>
      </c>
      <c r="AW238" s="114" t="e">
        <f>IF(#REF!="snížená",J238,0)</f>
        <v>#REF!</v>
      </c>
      <c r="AX238" s="114" t="e">
        <f>IF(#REF!="zákl. přenesená",J238,0)</f>
        <v>#REF!</v>
      </c>
      <c r="AY238" s="114" t="e">
        <f>IF(#REF!="sníž. přenesená",J238,0)</f>
        <v>#REF!</v>
      </c>
      <c r="AZ238" s="114" t="e">
        <f>IF(#REF!="nulová",J238,0)</f>
        <v>#REF!</v>
      </c>
      <c r="BA238" s="17" t="s">
        <v>65</v>
      </c>
      <c r="BB238" s="114">
        <f>ROUND(I238*H238,2)</f>
        <v>0</v>
      </c>
      <c r="BC238" s="17" t="s">
        <v>122</v>
      </c>
      <c r="BD238" s="113" t="s">
        <v>285</v>
      </c>
    </row>
    <row r="239" spans="2:56" s="12" customFormat="1">
      <c r="B239" s="115"/>
      <c r="D239" s="116" t="s">
        <v>123</v>
      </c>
      <c r="E239" s="117" t="s">
        <v>1</v>
      </c>
      <c r="F239" s="118" t="s">
        <v>286</v>
      </c>
      <c r="H239" s="119"/>
      <c r="I239" s="120"/>
      <c r="K239" s="208"/>
      <c r="L239" s="174"/>
      <c r="M239" s="174"/>
      <c r="N239" s="161"/>
      <c r="O239" s="159"/>
      <c r="P239" s="160"/>
      <c r="AK239" s="117" t="s">
        <v>123</v>
      </c>
      <c r="AL239" s="117" t="s">
        <v>67</v>
      </c>
      <c r="AM239" s="12" t="s">
        <v>67</v>
      </c>
      <c r="AN239" s="12" t="s">
        <v>28</v>
      </c>
      <c r="AO239" s="12" t="s">
        <v>57</v>
      </c>
      <c r="AP239" s="117" t="s">
        <v>116</v>
      </c>
    </row>
    <row r="240" spans="2:56" s="13" customFormat="1">
      <c r="B240" s="121"/>
      <c r="D240" s="116" t="s">
        <v>123</v>
      </c>
      <c r="E240" s="122" t="s">
        <v>1</v>
      </c>
      <c r="F240" s="123" t="s">
        <v>125</v>
      </c>
      <c r="H240" s="124"/>
      <c r="I240" s="125"/>
      <c r="K240" s="209"/>
      <c r="L240" s="175"/>
      <c r="M240" s="175"/>
      <c r="N240" s="161"/>
      <c r="O240" s="159"/>
      <c r="P240" s="160"/>
      <c r="AK240" s="122" t="s">
        <v>123</v>
      </c>
      <c r="AL240" s="122" t="s">
        <v>67</v>
      </c>
      <c r="AM240" s="13" t="s">
        <v>122</v>
      </c>
      <c r="AN240" s="13" t="s">
        <v>28</v>
      </c>
      <c r="AO240" s="13" t="s">
        <v>57</v>
      </c>
      <c r="AP240" s="122" t="s">
        <v>116</v>
      </c>
    </row>
    <row r="241" spans="2:56" s="12" customFormat="1">
      <c r="B241" s="115"/>
      <c r="D241" s="116" t="s">
        <v>123</v>
      </c>
      <c r="E241" s="117" t="s">
        <v>1</v>
      </c>
      <c r="F241" s="118" t="s">
        <v>287</v>
      </c>
      <c r="H241" s="119"/>
      <c r="I241" s="120"/>
      <c r="K241" s="208"/>
      <c r="L241" s="174"/>
      <c r="M241" s="174"/>
      <c r="N241" s="161"/>
      <c r="O241" s="159"/>
      <c r="P241" s="160"/>
      <c r="AK241" s="117" t="s">
        <v>123</v>
      </c>
      <c r="AL241" s="117" t="s">
        <v>67</v>
      </c>
      <c r="AM241" s="12" t="s">
        <v>67</v>
      </c>
      <c r="AN241" s="12" t="s">
        <v>28</v>
      </c>
      <c r="AO241" s="12" t="s">
        <v>57</v>
      </c>
      <c r="AP241" s="117" t="s">
        <v>116</v>
      </c>
    </row>
    <row r="242" spans="2:56" s="13" customFormat="1">
      <c r="B242" s="121"/>
      <c r="D242" s="116" t="s">
        <v>123</v>
      </c>
      <c r="E242" s="122" t="s">
        <v>1</v>
      </c>
      <c r="F242" s="123" t="s">
        <v>125</v>
      </c>
      <c r="H242" s="124"/>
      <c r="I242" s="125"/>
      <c r="K242" s="209"/>
      <c r="L242" s="175"/>
      <c r="M242" s="175"/>
      <c r="N242" s="161"/>
      <c r="O242" s="159"/>
      <c r="P242" s="160"/>
      <c r="AK242" s="122" t="s">
        <v>123</v>
      </c>
      <c r="AL242" s="122" t="s">
        <v>67</v>
      </c>
      <c r="AM242" s="13" t="s">
        <v>122</v>
      </c>
      <c r="AN242" s="13" t="s">
        <v>28</v>
      </c>
      <c r="AO242" s="13" t="s">
        <v>65</v>
      </c>
      <c r="AP242" s="122" t="s">
        <v>116</v>
      </c>
    </row>
    <row r="243" spans="2:56" s="1" customFormat="1" ht="24.15" customHeight="1">
      <c r="B243" s="106"/>
      <c r="C243" s="107" t="s">
        <v>227</v>
      </c>
      <c r="D243" s="107" t="s">
        <v>118</v>
      </c>
      <c r="E243" s="108" t="s">
        <v>288</v>
      </c>
      <c r="F243" s="109" t="s">
        <v>289</v>
      </c>
      <c r="G243" s="110" t="s">
        <v>121</v>
      </c>
      <c r="H243" s="111"/>
      <c r="I243" s="112">
        <v>247</v>
      </c>
      <c r="J243" s="154">
        <f>ROUND(I243*H243,2)</f>
        <v>0</v>
      </c>
      <c r="K243" s="147"/>
      <c r="L243" s="161"/>
      <c r="M243" s="161">
        <v>0</v>
      </c>
      <c r="N243" s="161">
        <f t="shared" si="3"/>
        <v>0</v>
      </c>
      <c r="O243" s="159">
        <f t="shared" si="4"/>
        <v>0</v>
      </c>
      <c r="P243" s="160">
        <f t="shared" si="5"/>
        <v>0</v>
      </c>
      <c r="AI243" s="113" t="s">
        <v>122</v>
      </c>
      <c r="AK243" s="113" t="s">
        <v>118</v>
      </c>
      <c r="AL243" s="113" t="s">
        <v>67</v>
      </c>
      <c r="AP243" s="17" t="s">
        <v>116</v>
      </c>
      <c r="AV243" s="114" t="e">
        <f>IF(#REF!="základní",J243,0)</f>
        <v>#REF!</v>
      </c>
      <c r="AW243" s="114" t="e">
        <f>IF(#REF!="snížená",J243,0)</f>
        <v>#REF!</v>
      </c>
      <c r="AX243" s="114" t="e">
        <f>IF(#REF!="zákl. přenesená",J243,0)</f>
        <v>#REF!</v>
      </c>
      <c r="AY243" s="114" t="e">
        <f>IF(#REF!="sníž. přenesená",J243,0)</f>
        <v>#REF!</v>
      </c>
      <c r="AZ243" s="114" t="e">
        <f>IF(#REF!="nulová",J243,0)</f>
        <v>#REF!</v>
      </c>
      <c r="BA243" s="17" t="s">
        <v>65</v>
      </c>
      <c r="BB243" s="114">
        <f>ROUND(I243*H243,2)</f>
        <v>0</v>
      </c>
      <c r="BC243" s="17" t="s">
        <v>122</v>
      </c>
      <c r="BD243" s="113" t="s">
        <v>290</v>
      </c>
    </row>
    <row r="244" spans="2:56" s="14" customFormat="1">
      <c r="B244" s="126"/>
      <c r="D244" s="116" t="s">
        <v>123</v>
      </c>
      <c r="E244" s="127" t="s">
        <v>1</v>
      </c>
      <c r="F244" s="128" t="s">
        <v>291</v>
      </c>
      <c r="H244" s="127"/>
      <c r="I244" s="129"/>
      <c r="K244" s="210"/>
      <c r="L244" s="176"/>
      <c r="M244" s="176"/>
      <c r="N244" s="161"/>
      <c r="O244" s="159"/>
      <c r="P244" s="160"/>
      <c r="AK244" s="127" t="s">
        <v>123</v>
      </c>
      <c r="AL244" s="127" t="s">
        <v>67</v>
      </c>
      <c r="AM244" s="14" t="s">
        <v>65</v>
      </c>
      <c r="AN244" s="14" t="s">
        <v>28</v>
      </c>
      <c r="AO244" s="14" t="s">
        <v>57</v>
      </c>
      <c r="AP244" s="127" t="s">
        <v>116</v>
      </c>
    </row>
    <row r="245" spans="2:56" s="12" customFormat="1">
      <c r="B245" s="115"/>
      <c r="D245" s="116" t="s">
        <v>123</v>
      </c>
      <c r="E245" s="117" t="s">
        <v>1</v>
      </c>
      <c r="F245" s="118" t="s">
        <v>292</v>
      </c>
      <c r="H245" s="119"/>
      <c r="I245" s="120"/>
      <c r="K245" s="208"/>
      <c r="L245" s="174"/>
      <c r="M245" s="174"/>
      <c r="N245" s="161"/>
      <c r="O245" s="159"/>
      <c r="P245" s="160"/>
      <c r="AK245" s="117" t="s">
        <v>123</v>
      </c>
      <c r="AL245" s="117" t="s">
        <v>67</v>
      </c>
      <c r="AM245" s="12" t="s">
        <v>67</v>
      </c>
      <c r="AN245" s="12" t="s">
        <v>28</v>
      </c>
      <c r="AO245" s="12" t="s">
        <v>57</v>
      </c>
      <c r="AP245" s="117" t="s">
        <v>116</v>
      </c>
    </row>
    <row r="246" spans="2:56" s="13" customFormat="1">
      <c r="B246" s="121"/>
      <c r="D246" s="116" t="s">
        <v>123</v>
      </c>
      <c r="E246" s="122" t="s">
        <v>1</v>
      </c>
      <c r="F246" s="123" t="s">
        <v>125</v>
      </c>
      <c r="H246" s="124"/>
      <c r="I246" s="125"/>
      <c r="K246" s="209"/>
      <c r="L246" s="175"/>
      <c r="M246" s="175"/>
      <c r="N246" s="161"/>
      <c r="O246" s="159"/>
      <c r="P246" s="160"/>
      <c r="AK246" s="122" t="s">
        <v>123</v>
      </c>
      <c r="AL246" s="122" t="s">
        <v>67</v>
      </c>
      <c r="AM246" s="13" t="s">
        <v>122</v>
      </c>
      <c r="AN246" s="13" t="s">
        <v>28</v>
      </c>
      <c r="AO246" s="13" t="s">
        <v>65</v>
      </c>
      <c r="AP246" s="122" t="s">
        <v>116</v>
      </c>
    </row>
    <row r="247" spans="2:56" s="1" customFormat="1" ht="21.75" customHeight="1">
      <c r="B247" s="106"/>
      <c r="C247" s="107" t="s">
        <v>293</v>
      </c>
      <c r="D247" s="107" t="s">
        <v>118</v>
      </c>
      <c r="E247" s="108" t="s">
        <v>294</v>
      </c>
      <c r="F247" s="109" t="s">
        <v>295</v>
      </c>
      <c r="G247" s="110" t="s">
        <v>121</v>
      </c>
      <c r="H247" s="111"/>
      <c r="I247" s="112">
        <v>169</v>
      </c>
      <c r="J247" s="154">
        <f>ROUND(I247*H247,2)</f>
        <v>0</v>
      </c>
      <c r="K247" s="147"/>
      <c r="L247" s="161"/>
      <c r="M247" s="161">
        <v>0</v>
      </c>
      <c r="N247" s="161">
        <f t="shared" si="3"/>
        <v>0</v>
      </c>
      <c r="O247" s="159">
        <f t="shared" si="4"/>
        <v>0</v>
      </c>
      <c r="P247" s="160">
        <f t="shared" si="5"/>
        <v>0</v>
      </c>
      <c r="AI247" s="113" t="s">
        <v>122</v>
      </c>
      <c r="AK247" s="113" t="s">
        <v>118</v>
      </c>
      <c r="AL247" s="113" t="s">
        <v>67</v>
      </c>
      <c r="AP247" s="17" t="s">
        <v>116</v>
      </c>
      <c r="AV247" s="114" t="e">
        <f>IF(#REF!="základní",J247,0)</f>
        <v>#REF!</v>
      </c>
      <c r="AW247" s="114" t="e">
        <f>IF(#REF!="snížená",J247,0)</f>
        <v>#REF!</v>
      </c>
      <c r="AX247" s="114" t="e">
        <f>IF(#REF!="zákl. přenesená",J247,0)</f>
        <v>#REF!</v>
      </c>
      <c r="AY247" s="114" t="e">
        <f>IF(#REF!="sníž. přenesená",J247,0)</f>
        <v>#REF!</v>
      </c>
      <c r="AZ247" s="114" t="e">
        <f>IF(#REF!="nulová",J247,0)</f>
        <v>#REF!</v>
      </c>
      <c r="BA247" s="17" t="s">
        <v>65</v>
      </c>
      <c r="BB247" s="114">
        <f>ROUND(I247*H247,2)</f>
        <v>0</v>
      </c>
      <c r="BC247" s="17" t="s">
        <v>122</v>
      </c>
      <c r="BD247" s="113" t="s">
        <v>296</v>
      </c>
    </row>
    <row r="248" spans="2:56" s="14" customFormat="1">
      <c r="B248" s="126"/>
      <c r="D248" s="116" t="s">
        <v>123</v>
      </c>
      <c r="E248" s="127" t="s">
        <v>1</v>
      </c>
      <c r="F248" s="128" t="s">
        <v>297</v>
      </c>
      <c r="H248" s="127"/>
      <c r="I248" s="129"/>
      <c r="K248" s="210"/>
      <c r="L248" s="176"/>
      <c r="M248" s="176"/>
      <c r="N248" s="161"/>
      <c r="O248" s="159"/>
      <c r="P248" s="160"/>
      <c r="AK248" s="127" t="s">
        <v>123</v>
      </c>
      <c r="AL248" s="127" t="s">
        <v>67</v>
      </c>
      <c r="AM248" s="14" t="s">
        <v>65</v>
      </c>
      <c r="AN248" s="14" t="s">
        <v>28</v>
      </c>
      <c r="AO248" s="14" t="s">
        <v>57</v>
      </c>
      <c r="AP248" s="127" t="s">
        <v>116</v>
      </c>
    </row>
    <row r="249" spans="2:56" s="12" customFormat="1">
      <c r="B249" s="115"/>
      <c r="D249" s="116" t="s">
        <v>123</v>
      </c>
      <c r="E249" s="117" t="s">
        <v>1</v>
      </c>
      <c r="F249" s="118" t="s">
        <v>298</v>
      </c>
      <c r="H249" s="119"/>
      <c r="I249" s="120"/>
      <c r="K249" s="208"/>
      <c r="L249" s="174"/>
      <c r="M249" s="174"/>
      <c r="N249" s="161"/>
      <c r="O249" s="159"/>
      <c r="P249" s="160"/>
      <c r="AK249" s="117" t="s">
        <v>123</v>
      </c>
      <c r="AL249" s="117" t="s">
        <v>67</v>
      </c>
      <c r="AM249" s="12" t="s">
        <v>67</v>
      </c>
      <c r="AN249" s="12" t="s">
        <v>28</v>
      </c>
      <c r="AO249" s="12" t="s">
        <v>57</v>
      </c>
      <c r="AP249" s="117" t="s">
        <v>116</v>
      </c>
    </row>
    <row r="250" spans="2:56" s="13" customFormat="1">
      <c r="B250" s="121"/>
      <c r="D250" s="116" t="s">
        <v>123</v>
      </c>
      <c r="E250" s="122" t="s">
        <v>1</v>
      </c>
      <c r="F250" s="123" t="s">
        <v>125</v>
      </c>
      <c r="H250" s="124"/>
      <c r="I250" s="125"/>
      <c r="K250" s="209"/>
      <c r="L250" s="175"/>
      <c r="M250" s="175"/>
      <c r="N250" s="161"/>
      <c r="O250" s="159"/>
      <c r="P250" s="160"/>
      <c r="AK250" s="122" t="s">
        <v>123</v>
      </c>
      <c r="AL250" s="122" t="s">
        <v>67</v>
      </c>
      <c r="AM250" s="13" t="s">
        <v>122</v>
      </c>
      <c r="AN250" s="13" t="s">
        <v>28</v>
      </c>
      <c r="AO250" s="13" t="s">
        <v>65</v>
      </c>
      <c r="AP250" s="122" t="s">
        <v>116</v>
      </c>
    </row>
    <row r="251" spans="2:56" s="1" customFormat="1" ht="21.75" customHeight="1">
      <c r="B251" s="106"/>
      <c r="C251" s="107" t="s">
        <v>231</v>
      </c>
      <c r="D251" s="107" t="s">
        <v>118</v>
      </c>
      <c r="E251" s="108" t="s">
        <v>299</v>
      </c>
      <c r="F251" s="109" t="s">
        <v>300</v>
      </c>
      <c r="G251" s="110" t="s">
        <v>121</v>
      </c>
      <c r="H251" s="111"/>
      <c r="I251" s="112">
        <v>237</v>
      </c>
      <c r="J251" s="154">
        <f>ROUND(I251*H251,2)</f>
        <v>0</v>
      </c>
      <c r="K251" s="147"/>
      <c r="L251" s="161"/>
      <c r="M251" s="161">
        <v>0</v>
      </c>
      <c r="N251" s="161">
        <f t="shared" si="3"/>
        <v>0</v>
      </c>
      <c r="O251" s="159">
        <f t="shared" si="4"/>
        <v>0</v>
      </c>
      <c r="P251" s="160">
        <f t="shared" si="5"/>
        <v>0</v>
      </c>
      <c r="AI251" s="113" t="s">
        <v>122</v>
      </c>
      <c r="AK251" s="113" t="s">
        <v>118</v>
      </c>
      <c r="AL251" s="113" t="s">
        <v>67</v>
      </c>
      <c r="AP251" s="17" t="s">
        <v>116</v>
      </c>
      <c r="AV251" s="114" t="e">
        <f>IF(#REF!="základní",J251,0)</f>
        <v>#REF!</v>
      </c>
      <c r="AW251" s="114" t="e">
        <f>IF(#REF!="snížená",J251,0)</f>
        <v>#REF!</v>
      </c>
      <c r="AX251" s="114" t="e">
        <f>IF(#REF!="zákl. přenesená",J251,0)</f>
        <v>#REF!</v>
      </c>
      <c r="AY251" s="114" t="e">
        <f>IF(#REF!="sníž. přenesená",J251,0)</f>
        <v>#REF!</v>
      </c>
      <c r="AZ251" s="114" t="e">
        <f>IF(#REF!="nulová",J251,0)</f>
        <v>#REF!</v>
      </c>
      <c r="BA251" s="17" t="s">
        <v>65</v>
      </c>
      <c r="BB251" s="114">
        <f>ROUND(I251*H251,2)</f>
        <v>0</v>
      </c>
      <c r="BC251" s="17" t="s">
        <v>122</v>
      </c>
      <c r="BD251" s="113" t="s">
        <v>301</v>
      </c>
    </row>
    <row r="252" spans="2:56" s="14" customFormat="1">
      <c r="B252" s="126"/>
      <c r="D252" s="116" t="s">
        <v>123</v>
      </c>
      <c r="E252" s="127" t="s">
        <v>1</v>
      </c>
      <c r="F252" s="128" t="s">
        <v>302</v>
      </c>
      <c r="H252" s="127"/>
      <c r="I252" s="129"/>
      <c r="K252" s="210"/>
      <c r="L252" s="176"/>
      <c r="M252" s="176"/>
      <c r="N252" s="161"/>
      <c r="O252" s="159"/>
      <c r="P252" s="160"/>
      <c r="AK252" s="127" t="s">
        <v>123</v>
      </c>
      <c r="AL252" s="127" t="s">
        <v>67</v>
      </c>
      <c r="AM252" s="14" t="s">
        <v>65</v>
      </c>
      <c r="AN252" s="14" t="s">
        <v>28</v>
      </c>
      <c r="AO252" s="14" t="s">
        <v>57</v>
      </c>
      <c r="AP252" s="127" t="s">
        <v>116</v>
      </c>
    </row>
    <row r="253" spans="2:56" s="12" customFormat="1">
      <c r="B253" s="115"/>
      <c r="D253" s="116" t="s">
        <v>123</v>
      </c>
      <c r="E253" s="117" t="s">
        <v>1</v>
      </c>
      <c r="F253" s="118" t="s">
        <v>303</v>
      </c>
      <c r="H253" s="119"/>
      <c r="I253" s="120"/>
      <c r="K253" s="208"/>
      <c r="L253" s="174"/>
      <c r="M253" s="174"/>
      <c r="N253" s="161"/>
      <c r="O253" s="159"/>
      <c r="P253" s="160"/>
      <c r="AK253" s="117" t="s">
        <v>123</v>
      </c>
      <c r="AL253" s="117" t="s">
        <v>67</v>
      </c>
      <c r="AM253" s="12" t="s">
        <v>67</v>
      </c>
      <c r="AN253" s="12" t="s">
        <v>28</v>
      </c>
      <c r="AO253" s="12" t="s">
        <v>57</v>
      </c>
      <c r="AP253" s="117" t="s">
        <v>116</v>
      </c>
    </row>
    <row r="254" spans="2:56" s="14" customFormat="1">
      <c r="B254" s="126"/>
      <c r="D254" s="116" t="s">
        <v>123</v>
      </c>
      <c r="E254" s="127" t="s">
        <v>1</v>
      </c>
      <c r="F254" s="128" t="s">
        <v>304</v>
      </c>
      <c r="H254" s="127"/>
      <c r="I254" s="129"/>
      <c r="K254" s="210"/>
      <c r="L254" s="176"/>
      <c r="M254" s="176"/>
      <c r="N254" s="161"/>
      <c r="O254" s="159"/>
      <c r="P254" s="160"/>
      <c r="AK254" s="127" t="s">
        <v>123</v>
      </c>
      <c r="AL254" s="127" t="s">
        <v>67</v>
      </c>
      <c r="AM254" s="14" t="s">
        <v>65</v>
      </c>
      <c r="AN254" s="14" t="s">
        <v>28</v>
      </c>
      <c r="AO254" s="14" t="s">
        <v>57</v>
      </c>
      <c r="AP254" s="127" t="s">
        <v>116</v>
      </c>
    </row>
    <row r="255" spans="2:56" s="12" customFormat="1">
      <c r="B255" s="115"/>
      <c r="D255" s="116" t="s">
        <v>123</v>
      </c>
      <c r="E255" s="117" t="s">
        <v>1</v>
      </c>
      <c r="F255" s="118" t="s">
        <v>305</v>
      </c>
      <c r="H255" s="119"/>
      <c r="I255" s="120"/>
      <c r="K255" s="208"/>
      <c r="L255" s="174"/>
      <c r="M255" s="174"/>
      <c r="N255" s="161"/>
      <c r="O255" s="159"/>
      <c r="P255" s="160"/>
      <c r="AK255" s="117" t="s">
        <v>123</v>
      </c>
      <c r="AL255" s="117" t="s">
        <v>67</v>
      </c>
      <c r="AM255" s="12" t="s">
        <v>67</v>
      </c>
      <c r="AN255" s="12" t="s">
        <v>28</v>
      </c>
      <c r="AO255" s="12" t="s">
        <v>57</v>
      </c>
      <c r="AP255" s="117" t="s">
        <v>116</v>
      </c>
    </row>
    <row r="256" spans="2:56" s="13" customFormat="1">
      <c r="B256" s="121"/>
      <c r="D256" s="116" t="s">
        <v>123</v>
      </c>
      <c r="E256" s="122" t="s">
        <v>1</v>
      </c>
      <c r="F256" s="123" t="s">
        <v>125</v>
      </c>
      <c r="H256" s="124"/>
      <c r="I256" s="125"/>
      <c r="K256" s="209"/>
      <c r="L256" s="175"/>
      <c r="M256" s="175"/>
      <c r="N256" s="161"/>
      <c r="O256" s="159"/>
      <c r="P256" s="160"/>
      <c r="AK256" s="122" t="s">
        <v>123</v>
      </c>
      <c r="AL256" s="122" t="s">
        <v>67</v>
      </c>
      <c r="AM256" s="13" t="s">
        <v>122</v>
      </c>
      <c r="AN256" s="13" t="s">
        <v>28</v>
      </c>
      <c r="AO256" s="13" t="s">
        <v>65</v>
      </c>
      <c r="AP256" s="122" t="s">
        <v>116</v>
      </c>
    </row>
    <row r="257" spans="2:56" s="1" customFormat="1" ht="21.75" customHeight="1">
      <c r="B257" s="106"/>
      <c r="C257" s="107" t="s">
        <v>306</v>
      </c>
      <c r="D257" s="107" t="s">
        <v>118</v>
      </c>
      <c r="E257" s="108" t="s">
        <v>299</v>
      </c>
      <c r="F257" s="109" t="s">
        <v>300</v>
      </c>
      <c r="G257" s="110" t="s">
        <v>121</v>
      </c>
      <c r="H257" s="111"/>
      <c r="I257" s="112">
        <v>237</v>
      </c>
      <c r="J257" s="154">
        <f>ROUND(I257*H257,2)</f>
        <v>0</v>
      </c>
      <c r="K257" s="147"/>
      <c r="L257" s="161"/>
      <c r="M257" s="161">
        <v>0</v>
      </c>
      <c r="N257" s="161">
        <f t="shared" ref="N257:N316" si="6">M257*I257</f>
        <v>0</v>
      </c>
      <c r="O257" s="159">
        <f t="shared" ref="O257:O316" si="7">H257-M257-K257</f>
        <v>0</v>
      </c>
      <c r="P257" s="160">
        <f t="shared" ref="P257:P316" si="8">J257-N257-L257</f>
        <v>0</v>
      </c>
      <c r="AI257" s="113" t="s">
        <v>122</v>
      </c>
      <c r="AK257" s="113" t="s">
        <v>118</v>
      </c>
      <c r="AL257" s="113" t="s">
        <v>67</v>
      </c>
      <c r="AP257" s="17" t="s">
        <v>116</v>
      </c>
      <c r="AV257" s="114" t="e">
        <f>IF(#REF!="základní",J257,0)</f>
        <v>#REF!</v>
      </c>
      <c r="AW257" s="114" t="e">
        <f>IF(#REF!="snížená",J257,0)</f>
        <v>#REF!</v>
      </c>
      <c r="AX257" s="114" t="e">
        <f>IF(#REF!="zákl. přenesená",J257,0)</f>
        <v>#REF!</v>
      </c>
      <c r="AY257" s="114" t="e">
        <f>IF(#REF!="sníž. přenesená",J257,0)</f>
        <v>#REF!</v>
      </c>
      <c r="AZ257" s="114" t="e">
        <f>IF(#REF!="nulová",J257,0)</f>
        <v>#REF!</v>
      </c>
      <c r="BA257" s="17" t="s">
        <v>65</v>
      </c>
      <c r="BB257" s="114">
        <f>ROUND(I257*H257,2)</f>
        <v>0</v>
      </c>
      <c r="BC257" s="17" t="s">
        <v>122</v>
      </c>
      <c r="BD257" s="113" t="s">
        <v>307</v>
      </c>
    </row>
    <row r="258" spans="2:56" s="14" customFormat="1">
      <c r="B258" s="126"/>
      <c r="D258" s="116" t="s">
        <v>123</v>
      </c>
      <c r="E258" s="127" t="s">
        <v>1</v>
      </c>
      <c r="F258" s="128" t="s">
        <v>297</v>
      </c>
      <c r="H258" s="127"/>
      <c r="I258" s="129"/>
      <c r="K258" s="210"/>
      <c r="L258" s="176"/>
      <c r="M258" s="176"/>
      <c r="N258" s="161"/>
      <c r="O258" s="159"/>
      <c r="P258" s="160"/>
      <c r="AK258" s="127" t="s">
        <v>123</v>
      </c>
      <c r="AL258" s="127" t="s">
        <v>67</v>
      </c>
      <c r="AM258" s="14" t="s">
        <v>65</v>
      </c>
      <c r="AN258" s="14" t="s">
        <v>28</v>
      </c>
      <c r="AO258" s="14" t="s">
        <v>57</v>
      </c>
      <c r="AP258" s="127" t="s">
        <v>116</v>
      </c>
    </row>
    <row r="259" spans="2:56" s="12" customFormat="1">
      <c r="B259" s="115"/>
      <c r="D259" s="116" t="s">
        <v>123</v>
      </c>
      <c r="E259" s="117" t="s">
        <v>1</v>
      </c>
      <c r="F259" s="118" t="s">
        <v>308</v>
      </c>
      <c r="H259" s="119"/>
      <c r="I259" s="120"/>
      <c r="K259" s="208"/>
      <c r="L259" s="174"/>
      <c r="M259" s="174"/>
      <c r="N259" s="161"/>
      <c r="O259" s="159"/>
      <c r="P259" s="160"/>
      <c r="AK259" s="117" t="s">
        <v>123</v>
      </c>
      <c r="AL259" s="117" t="s">
        <v>67</v>
      </c>
      <c r="AM259" s="12" t="s">
        <v>67</v>
      </c>
      <c r="AN259" s="12" t="s">
        <v>28</v>
      </c>
      <c r="AO259" s="12" t="s">
        <v>57</v>
      </c>
      <c r="AP259" s="117" t="s">
        <v>116</v>
      </c>
    </row>
    <row r="260" spans="2:56" s="13" customFormat="1">
      <c r="B260" s="121"/>
      <c r="D260" s="116" t="s">
        <v>123</v>
      </c>
      <c r="E260" s="122" t="s">
        <v>1</v>
      </c>
      <c r="F260" s="123" t="s">
        <v>125</v>
      </c>
      <c r="H260" s="124"/>
      <c r="I260" s="125"/>
      <c r="K260" s="209"/>
      <c r="L260" s="175"/>
      <c r="M260" s="175"/>
      <c r="N260" s="161"/>
      <c r="O260" s="159"/>
      <c r="P260" s="160"/>
      <c r="AK260" s="122" t="s">
        <v>123</v>
      </c>
      <c r="AL260" s="122" t="s">
        <v>67</v>
      </c>
      <c r="AM260" s="13" t="s">
        <v>122</v>
      </c>
      <c r="AN260" s="13" t="s">
        <v>28</v>
      </c>
      <c r="AO260" s="13" t="s">
        <v>65</v>
      </c>
      <c r="AP260" s="122" t="s">
        <v>116</v>
      </c>
    </row>
    <row r="261" spans="2:56" s="1" customFormat="1" ht="24.15" customHeight="1">
      <c r="B261" s="106"/>
      <c r="C261" s="107" t="s">
        <v>237</v>
      </c>
      <c r="D261" s="107" t="s">
        <v>118</v>
      </c>
      <c r="E261" s="108" t="s">
        <v>309</v>
      </c>
      <c r="F261" s="109" t="s">
        <v>310</v>
      </c>
      <c r="G261" s="110" t="s">
        <v>121</v>
      </c>
      <c r="H261" s="111"/>
      <c r="I261" s="112">
        <v>205</v>
      </c>
      <c r="J261" s="154">
        <f>ROUND(I261*H261,2)</f>
        <v>0</v>
      </c>
      <c r="K261" s="147"/>
      <c r="L261" s="161"/>
      <c r="M261" s="161">
        <v>0</v>
      </c>
      <c r="N261" s="161">
        <f t="shared" si="6"/>
        <v>0</v>
      </c>
      <c r="O261" s="159">
        <f t="shared" si="7"/>
        <v>0</v>
      </c>
      <c r="P261" s="160">
        <f t="shared" si="8"/>
        <v>0</v>
      </c>
      <c r="AI261" s="113" t="s">
        <v>122</v>
      </c>
      <c r="AK261" s="113" t="s">
        <v>118</v>
      </c>
      <c r="AL261" s="113" t="s">
        <v>67</v>
      </c>
      <c r="AP261" s="17" t="s">
        <v>116</v>
      </c>
      <c r="AV261" s="114" t="e">
        <f>IF(#REF!="základní",J261,0)</f>
        <v>#REF!</v>
      </c>
      <c r="AW261" s="114" t="e">
        <f>IF(#REF!="snížená",J261,0)</f>
        <v>#REF!</v>
      </c>
      <c r="AX261" s="114" t="e">
        <f>IF(#REF!="zákl. přenesená",J261,0)</f>
        <v>#REF!</v>
      </c>
      <c r="AY261" s="114" t="e">
        <f>IF(#REF!="sníž. přenesená",J261,0)</f>
        <v>#REF!</v>
      </c>
      <c r="AZ261" s="114" t="e">
        <f>IF(#REF!="nulová",J261,0)</f>
        <v>#REF!</v>
      </c>
      <c r="BA261" s="17" t="s">
        <v>65</v>
      </c>
      <c r="BB261" s="114">
        <f>ROUND(I261*H261,2)</f>
        <v>0</v>
      </c>
      <c r="BC261" s="17" t="s">
        <v>122</v>
      </c>
      <c r="BD261" s="113" t="s">
        <v>311</v>
      </c>
    </row>
    <row r="262" spans="2:56" s="14" customFormat="1">
      <c r="B262" s="126"/>
      <c r="D262" s="116" t="s">
        <v>123</v>
      </c>
      <c r="E262" s="127" t="s">
        <v>1</v>
      </c>
      <c r="F262" s="128" t="s">
        <v>312</v>
      </c>
      <c r="H262" s="127"/>
      <c r="I262" s="129"/>
      <c r="K262" s="210"/>
      <c r="L262" s="176"/>
      <c r="M262" s="176"/>
      <c r="N262" s="161"/>
      <c r="O262" s="159"/>
      <c r="P262" s="160"/>
      <c r="AK262" s="127" t="s">
        <v>123</v>
      </c>
      <c r="AL262" s="127" t="s">
        <v>67</v>
      </c>
      <c r="AM262" s="14" t="s">
        <v>65</v>
      </c>
      <c r="AN262" s="14" t="s">
        <v>28</v>
      </c>
      <c r="AO262" s="14" t="s">
        <v>57</v>
      </c>
      <c r="AP262" s="127" t="s">
        <v>116</v>
      </c>
    </row>
    <row r="263" spans="2:56" s="12" customFormat="1">
      <c r="B263" s="115"/>
      <c r="D263" s="116" t="s">
        <v>123</v>
      </c>
      <c r="E263" s="117" t="s">
        <v>1</v>
      </c>
      <c r="F263" s="118" t="s">
        <v>313</v>
      </c>
      <c r="H263" s="119"/>
      <c r="I263" s="120"/>
      <c r="K263" s="208"/>
      <c r="L263" s="174"/>
      <c r="M263" s="174"/>
      <c r="N263" s="161"/>
      <c r="O263" s="159"/>
      <c r="P263" s="160"/>
      <c r="AK263" s="117" t="s">
        <v>123</v>
      </c>
      <c r="AL263" s="117" t="s">
        <v>67</v>
      </c>
      <c r="AM263" s="12" t="s">
        <v>67</v>
      </c>
      <c r="AN263" s="12" t="s">
        <v>28</v>
      </c>
      <c r="AO263" s="12" t="s">
        <v>57</v>
      </c>
      <c r="AP263" s="117" t="s">
        <v>116</v>
      </c>
    </row>
    <row r="264" spans="2:56" s="13" customFormat="1">
      <c r="B264" s="121"/>
      <c r="D264" s="116" t="s">
        <v>123</v>
      </c>
      <c r="E264" s="122" t="s">
        <v>1</v>
      </c>
      <c r="F264" s="123" t="s">
        <v>125</v>
      </c>
      <c r="H264" s="124"/>
      <c r="I264" s="125"/>
      <c r="K264" s="209"/>
      <c r="L264" s="175"/>
      <c r="M264" s="175"/>
      <c r="N264" s="161"/>
      <c r="O264" s="159"/>
      <c r="P264" s="160"/>
      <c r="AK264" s="122" t="s">
        <v>123</v>
      </c>
      <c r="AL264" s="122" t="s">
        <v>67</v>
      </c>
      <c r="AM264" s="13" t="s">
        <v>122</v>
      </c>
      <c r="AN264" s="13" t="s">
        <v>28</v>
      </c>
      <c r="AO264" s="13" t="s">
        <v>65</v>
      </c>
      <c r="AP264" s="122" t="s">
        <v>116</v>
      </c>
    </row>
    <row r="265" spans="2:56" s="1" customFormat="1" ht="24.15" customHeight="1">
      <c r="B265" s="106"/>
      <c r="C265" s="107" t="s">
        <v>314</v>
      </c>
      <c r="D265" s="107" t="s">
        <v>118</v>
      </c>
      <c r="E265" s="108" t="s">
        <v>315</v>
      </c>
      <c r="F265" s="109" t="s">
        <v>316</v>
      </c>
      <c r="G265" s="110" t="s">
        <v>121</v>
      </c>
      <c r="H265" s="111"/>
      <c r="I265" s="112">
        <v>399</v>
      </c>
      <c r="J265" s="154">
        <f>ROUND(I265*H265,2)</f>
        <v>0</v>
      </c>
      <c r="K265" s="147"/>
      <c r="L265" s="161"/>
      <c r="M265" s="161">
        <v>0</v>
      </c>
      <c r="N265" s="161">
        <f t="shared" si="6"/>
        <v>0</v>
      </c>
      <c r="O265" s="159">
        <f t="shared" si="7"/>
        <v>0</v>
      </c>
      <c r="P265" s="160">
        <f t="shared" si="8"/>
        <v>0</v>
      </c>
      <c r="AI265" s="113" t="s">
        <v>122</v>
      </c>
      <c r="AK265" s="113" t="s">
        <v>118</v>
      </c>
      <c r="AL265" s="113" t="s">
        <v>67</v>
      </c>
      <c r="AP265" s="17" t="s">
        <v>116</v>
      </c>
      <c r="AV265" s="114" t="e">
        <f>IF(#REF!="základní",J265,0)</f>
        <v>#REF!</v>
      </c>
      <c r="AW265" s="114" t="e">
        <f>IF(#REF!="snížená",J265,0)</f>
        <v>#REF!</v>
      </c>
      <c r="AX265" s="114" t="e">
        <f>IF(#REF!="zákl. přenesená",J265,0)</f>
        <v>#REF!</v>
      </c>
      <c r="AY265" s="114" t="e">
        <f>IF(#REF!="sníž. přenesená",J265,0)</f>
        <v>#REF!</v>
      </c>
      <c r="AZ265" s="114" t="e">
        <f>IF(#REF!="nulová",J265,0)</f>
        <v>#REF!</v>
      </c>
      <c r="BA265" s="17" t="s">
        <v>65</v>
      </c>
      <c r="BB265" s="114">
        <f>ROUND(I265*H265,2)</f>
        <v>0</v>
      </c>
      <c r="BC265" s="17" t="s">
        <v>122</v>
      </c>
      <c r="BD265" s="113" t="s">
        <v>317</v>
      </c>
    </row>
    <row r="266" spans="2:56" s="12" customFormat="1" ht="20.399999999999999">
      <c r="B266" s="115"/>
      <c r="D266" s="116" t="s">
        <v>123</v>
      </c>
      <c r="E266" s="117" t="s">
        <v>1</v>
      </c>
      <c r="F266" s="118" t="s">
        <v>318</v>
      </c>
      <c r="H266" s="119"/>
      <c r="I266" s="120"/>
      <c r="K266" s="208"/>
      <c r="L266" s="174"/>
      <c r="M266" s="174"/>
      <c r="N266" s="161"/>
      <c r="O266" s="159"/>
      <c r="P266" s="160"/>
      <c r="AK266" s="117" t="s">
        <v>123</v>
      </c>
      <c r="AL266" s="117" t="s">
        <v>67</v>
      </c>
      <c r="AM266" s="12" t="s">
        <v>67</v>
      </c>
      <c r="AN266" s="12" t="s">
        <v>28</v>
      </c>
      <c r="AO266" s="12" t="s">
        <v>57</v>
      </c>
      <c r="AP266" s="117" t="s">
        <v>116</v>
      </c>
    </row>
    <row r="267" spans="2:56" s="13" customFormat="1">
      <c r="B267" s="121"/>
      <c r="D267" s="116" t="s">
        <v>123</v>
      </c>
      <c r="E267" s="122" t="s">
        <v>1</v>
      </c>
      <c r="F267" s="123" t="s">
        <v>125</v>
      </c>
      <c r="H267" s="124"/>
      <c r="I267" s="125"/>
      <c r="K267" s="209"/>
      <c r="L267" s="175"/>
      <c r="M267" s="175"/>
      <c r="N267" s="161"/>
      <c r="O267" s="159"/>
      <c r="P267" s="160"/>
      <c r="AK267" s="122" t="s">
        <v>123</v>
      </c>
      <c r="AL267" s="122" t="s">
        <v>67</v>
      </c>
      <c r="AM267" s="13" t="s">
        <v>122</v>
      </c>
      <c r="AN267" s="13" t="s">
        <v>28</v>
      </c>
      <c r="AO267" s="13" t="s">
        <v>65</v>
      </c>
      <c r="AP267" s="122" t="s">
        <v>116</v>
      </c>
    </row>
    <row r="268" spans="2:56" s="1" customFormat="1" ht="21.75" customHeight="1">
      <c r="B268" s="106"/>
      <c r="C268" s="107" t="s">
        <v>241</v>
      </c>
      <c r="D268" s="107" t="s">
        <v>118</v>
      </c>
      <c r="E268" s="108" t="s">
        <v>319</v>
      </c>
      <c r="F268" s="109" t="s">
        <v>320</v>
      </c>
      <c r="G268" s="110" t="s">
        <v>121</v>
      </c>
      <c r="H268" s="111"/>
      <c r="I268" s="112">
        <v>79.7</v>
      </c>
      <c r="J268" s="154">
        <f>ROUND(I268*H268,2)</f>
        <v>0</v>
      </c>
      <c r="K268" s="147"/>
      <c r="L268" s="161"/>
      <c r="M268" s="161">
        <v>0</v>
      </c>
      <c r="N268" s="161">
        <f t="shared" si="6"/>
        <v>0</v>
      </c>
      <c r="O268" s="159">
        <f t="shared" si="7"/>
        <v>0</v>
      </c>
      <c r="P268" s="160">
        <f t="shared" si="8"/>
        <v>0</v>
      </c>
      <c r="AI268" s="113" t="s">
        <v>122</v>
      </c>
      <c r="AK268" s="113" t="s">
        <v>118</v>
      </c>
      <c r="AL268" s="113" t="s">
        <v>67</v>
      </c>
      <c r="AP268" s="17" t="s">
        <v>116</v>
      </c>
      <c r="AV268" s="114" t="e">
        <f>IF(#REF!="základní",J268,0)</f>
        <v>#REF!</v>
      </c>
      <c r="AW268" s="114" t="e">
        <f>IF(#REF!="snížená",J268,0)</f>
        <v>#REF!</v>
      </c>
      <c r="AX268" s="114" t="e">
        <f>IF(#REF!="zákl. přenesená",J268,0)</f>
        <v>#REF!</v>
      </c>
      <c r="AY268" s="114" t="e">
        <f>IF(#REF!="sníž. přenesená",J268,0)</f>
        <v>#REF!</v>
      </c>
      <c r="AZ268" s="114" t="e">
        <f>IF(#REF!="nulová",J268,0)</f>
        <v>#REF!</v>
      </c>
      <c r="BA268" s="17" t="s">
        <v>65</v>
      </c>
      <c r="BB268" s="114">
        <f>ROUND(I268*H268,2)</f>
        <v>0</v>
      </c>
      <c r="BC268" s="17" t="s">
        <v>122</v>
      </c>
      <c r="BD268" s="113" t="s">
        <v>321</v>
      </c>
    </row>
    <row r="269" spans="2:56" s="14" customFormat="1">
      <c r="B269" s="126"/>
      <c r="D269" s="116" t="s">
        <v>123</v>
      </c>
      <c r="E269" s="127" t="s">
        <v>1</v>
      </c>
      <c r="F269" s="128" t="s">
        <v>302</v>
      </c>
      <c r="H269" s="127"/>
      <c r="I269" s="129"/>
      <c r="K269" s="210"/>
      <c r="L269" s="176"/>
      <c r="M269" s="176"/>
      <c r="N269" s="161"/>
      <c r="O269" s="159"/>
      <c r="P269" s="160"/>
      <c r="AK269" s="127" t="s">
        <v>123</v>
      </c>
      <c r="AL269" s="127" t="s">
        <v>67</v>
      </c>
      <c r="AM269" s="14" t="s">
        <v>65</v>
      </c>
      <c r="AN269" s="14" t="s">
        <v>28</v>
      </c>
      <c r="AO269" s="14" t="s">
        <v>57</v>
      </c>
      <c r="AP269" s="127" t="s">
        <v>116</v>
      </c>
    </row>
    <row r="270" spans="2:56" s="12" customFormat="1">
      <c r="B270" s="115"/>
      <c r="D270" s="116" t="s">
        <v>123</v>
      </c>
      <c r="E270" s="117" t="s">
        <v>1</v>
      </c>
      <c r="F270" s="118" t="s">
        <v>322</v>
      </c>
      <c r="H270" s="119"/>
      <c r="I270" s="120"/>
      <c r="K270" s="208"/>
      <c r="L270" s="174"/>
      <c r="M270" s="174"/>
      <c r="N270" s="161"/>
      <c r="O270" s="159"/>
      <c r="P270" s="160"/>
      <c r="AK270" s="117" t="s">
        <v>123</v>
      </c>
      <c r="AL270" s="117" t="s">
        <v>67</v>
      </c>
      <c r="AM270" s="12" t="s">
        <v>67</v>
      </c>
      <c r="AN270" s="12" t="s">
        <v>28</v>
      </c>
      <c r="AO270" s="12" t="s">
        <v>57</v>
      </c>
      <c r="AP270" s="117" t="s">
        <v>116</v>
      </c>
    </row>
    <row r="271" spans="2:56" s="14" customFormat="1">
      <c r="B271" s="126"/>
      <c r="D271" s="116" t="s">
        <v>123</v>
      </c>
      <c r="E271" s="127" t="s">
        <v>1</v>
      </c>
      <c r="F271" s="128" t="s">
        <v>304</v>
      </c>
      <c r="H271" s="127"/>
      <c r="I271" s="129"/>
      <c r="K271" s="210"/>
      <c r="L271" s="176"/>
      <c r="M271" s="176"/>
      <c r="N271" s="161"/>
      <c r="O271" s="159"/>
      <c r="P271" s="160"/>
      <c r="AK271" s="127" t="s">
        <v>123</v>
      </c>
      <c r="AL271" s="127" t="s">
        <v>67</v>
      </c>
      <c r="AM271" s="14" t="s">
        <v>65</v>
      </c>
      <c r="AN271" s="14" t="s">
        <v>28</v>
      </c>
      <c r="AO271" s="14" t="s">
        <v>57</v>
      </c>
      <c r="AP271" s="127" t="s">
        <v>116</v>
      </c>
    </row>
    <row r="272" spans="2:56" s="12" customFormat="1">
      <c r="B272" s="115"/>
      <c r="D272" s="116" t="s">
        <v>123</v>
      </c>
      <c r="E272" s="117" t="s">
        <v>1</v>
      </c>
      <c r="F272" s="118" t="s">
        <v>323</v>
      </c>
      <c r="H272" s="119"/>
      <c r="I272" s="120"/>
      <c r="K272" s="208"/>
      <c r="L272" s="174"/>
      <c r="M272" s="174"/>
      <c r="N272" s="161"/>
      <c r="O272" s="159"/>
      <c r="P272" s="160"/>
      <c r="AK272" s="117" t="s">
        <v>123</v>
      </c>
      <c r="AL272" s="117" t="s">
        <v>67</v>
      </c>
      <c r="AM272" s="12" t="s">
        <v>67</v>
      </c>
      <c r="AN272" s="12" t="s">
        <v>28</v>
      </c>
      <c r="AO272" s="12" t="s">
        <v>57</v>
      </c>
      <c r="AP272" s="117" t="s">
        <v>116</v>
      </c>
    </row>
    <row r="273" spans="2:56" s="13" customFormat="1">
      <c r="B273" s="121"/>
      <c r="D273" s="116" t="s">
        <v>123</v>
      </c>
      <c r="E273" s="122" t="s">
        <v>1</v>
      </c>
      <c r="F273" s="123" t="s">
        <v>125</v>
      </c>
      <c r="H273" s="124"/>
      <c r="I273" s="125"/>
      <c r="K273" s="209"/>
      <c r="L273" s="175"/>
      <c r="M273" s="175"/>
      <c r="N273" s="161"/>
      <c r="O273" s="159"/>
      <c r="P273" s="160"/>
      <c r="AK273" s="122" t="s">
        <v>123</v>
      </c>
      <c r="AL273" s="122" t="s">
        <v>67</v>
      </c>
      <c r="AM273" s="13" t="s">
        <v>122</v>
      </c>
      <c r="AN273" s="13" t="s">
        <v>28</v>
      </c>
      <c r="AO273" s="13" t="s">
        <v>65</v>
      </c>
      <c r="AP273" s="122" t="s">
        <v>116</v>
      </c>
    </row>
    <row r="274" spans="2:56" s="1" customFormat="1" ht="21.75" customHeight="1">
      <c r="B274" s="106"/>
      <c r="C274" s="107" t="s">
        <v>324</v>
      </c>
      <c r="D274" s="107" t="s">
        <v>118</v>
      </c>
      <c r="E274" s="108" t="s">
        <v>325</v>
      </c>
      <c r="F274" s="109" t="s">
        <v>326</v>
      </c>
      <c r="G274" s="110" t="s">
        <v>121</v>
      </c>
      <c r="H274" s="111">
        <v>540</v>
      </c>
      <c r="I274" s="112">
        <v>56.8</v>
      </c>
      <c r="J274" s="154">
        <f>ROUND(I274*H274,2)</f>
        <v>30672</v>
      </c>
      <c r="K274" s="147"/>
      <c r="L274" s="161"/>
      <c r="M274" s="161">
        <v>540</v>
      </c>
      <c r="N274" s="161">
        <f t="shared" si="6"/>
        <v>30672</v>
      </c>
      <c r="O274" s="159">
        <f t="shared" si="7"/>
        <v>0</v>
      </c>
      <c r="P274" s="160">
        <f t="shared" si="8"/>
        <v>0</v>
      </c>
      <c r="AI274" s="113" t="s">
        <v>122</v>
      </c>
      <c r="AK274" s="113" t="s">
        <v>118</v>
      </c>
      <c r="AL274" s="113" t="s">
        <v>67</v>
      </c>
      <c r="AP274" s="17" t="s">
        <v>116</v>
      </c>
      <c r="AV274" s="114" t="e">
        <f>IF(#REF!="základní",J274,0)</f>
        <v>#REF!</v>
      </c>
      <c r="AW274" s="114" t="e">
        <f>IF(#REF!="snížená",J274,0)</f>
        <v>#REF!</v>
      </c>
      <c r="AX274" s="114" t="e">
        <f>IF(#REF!="zákl. přenesená",J274,0)</f>
        <v>#REF!</v>
      </c>
      <c r="AY274" s="114" t="e">
        <f>IF(#REF!="sníž. přenesená",J274,0)</f>
        <v>#REF!</v>
      </c>
      <c r="AZ274" s="114" t="e">
        <f>IF(#REF!="nulová",J274,0)</f>
        <v>#REF!</v>
      </c>
      <c r="BA274" s="17" t="s">
        <v>65</v>
      </c>
      <c r="BB274" s="114">
        <f>ROUND(I274*H274,2)</f>
        <v>30672</v>
      </c>
      <c r="BC274" s="17" t="s">
        <v>122</v>
      </c>
      <c r="BD274" s="113" t="s">
        <v>327</v>
      </c>
    </row>
    <row r="275" spans="2:56" s="14" customFormat="1">
      <c r="B275" s="126"/>
      <c r="D275" s="116" t="s">
        <v>123</v>
      </c>
      <c r="E275" s="127" t="s">
        <v>1</v>
      </c>
      <c r="F275" s="128" t="s">
        <v>280</v>
      </c>
      <c r="H275" s="127"/>
      <c r="I275" s="129"/>
      <c r="K275" s="210"/>
      <c r="L275" s="176"/>
      <c r="M275" s="176"/>
      <c r="N275" s="161"/>
      <c r="O275" s="159"/>
      <c r="P275" s="160"/>
      <c r="AK275" s="127" t="s">
        <v>123</v>
      </c>
      <c r="AL275" s="127" t="s">
        <v>67</v>
      </c>
      <c r="AM275" s="14" t="s">
        <v>65</v>
      </c>
      <c r="AN275" s="14" t="s">
        <v>28</v>
      </c>
      <c r="AO275" s="14" t="s">
        <v>57</v>
      </c>
      <c r="AP275" s="127" t="s">
        <v>116</v>
      </c>
    </row>
    <row r="276" spans="2:56" s="12" customFormat="1">
      <c r="B276" s="115"/>
      <c r="D276" s="116" t="s">
        <v>123</v>
      </c>
      <c r="E276" s="117" t="s">
        <v>1</v>
      </c>
      <c r="F276" s="118" t="s">
        <v>328</v>
      </c>
      <c r="H276" s="119"/>
      <c r="I276" s="120"/>
      <c r="K276" s="208"/>
      <c r="L276" s="174"/>
      <c r="M276" s="174"/>
      <c r="N276" s="161"/>
      <c r="O276" s="159"/>
      <c r="P276" s="160"/>
      <c r="AK276" s="117" t="s">
        <v>123</v>
      </c>
      <c r="AL276" s="117" t="s">
        <v>67</v>
      </c>
      <c r="AM276" s="12" t="s">
        <v>67</v>
      </c>
      <c r="AN276" s="12" t="s">
        <v>28</v>
      </c>
      <c r="AO276" s="12" t="s">
        <v>57</v>
      </c>
      <c r="AP276" s="117" t="s">
        <v>116</v>
      </c>
    </row>
    <row r="277" spans="2:56" s="13" customFormat="1">
      <c r="B277" s="121"/>
      <c r="D277" s="116" t="s">
        <v>123</v>
      </c>
      <c r="E277" s="122" t="s">
        <v>1</v>
      </c>
      <c r="F277" s="123" t="s">
        <v>125</v>
      </c>
      <c r="H277" s="124"/>
      <c r="I277" s="125"/>
      <c r="K277" s="209"/>
      <c r="L277" s="175"/>
      <c r="M277" s="175"/>
      <c r="N277" s="161"/>
      <c r="O277" s="159"/>
      <c r="P277" s="160"/>
      <c r="AK277" s="122" t="s">
        <v>123</v>
      </c>
      <c r="AL277" s="122" t="s">
        <v>67</v>
      </c>
      <c r="AM277" s="13" t="s">
        <v>122</v>
      </c>
      <c r="AN277" s="13" t="s">
        <v>28</v>
      </c>
      <c r="AO277" s="13" t="s">
        <v>65</v>
      </c>
      <c r="AP277" s="122" t="s">
        <v>116</v>
      </c>
    </row>
    <row r="278" spans="2:56" s="1" customFormat="1" ht="33" customHeight="1">
      <c r="B278" s="106"/>
      <c r="C278" s="107" t="s">
        <v>246</v>
      </c>
      <c r="D278" s="107" t="s">
        <v>118</v>
      </c>
      <c r="E278" s="108" t="s">
        <v>329</v>
      </c>
      <c r="F278" s="109" t="s">
        <v>330</v>
      </c>
      <c r="G278" s="110" t="s">
        <v>121</v>
      </c>
      <c r="H278" s="111"/>
      <c r="I278" s="112">
        <v>342</v>
      </c>
      <c r="J278" s="154">
        <f>ROUND(I278*H278,2)</f>
        <v>0</v>
      </c>
      <c r="K278" s="147"/>
      <c r="L278" s="161"/>
      <c r="M278" s="161">
        <v>0</v>
      </c>
      <c r="N278" s="161">
        <f t="shared" si="6"/>
        <v>0</v>
      </c>
      <c r="O278" s="159">
        <f t="shared" si="7"/>
        <v>0</v>
      </c>
      <c r="P278" s="160">
        <f t="shared" si="8"/>
        <v>0</v>
      </c>
      <c r="AI278" s="113" t="s">
        <v>122</v>
      </c>
      <c r="AK278" s="113" t="s">
        <v>118</v>
      </c>
      <c r="AL278" s="113" t="s">
        <v>67</v>
      </c>
      <c r="AP278" s="17" t="s">
        <v>116</v>
      </c>
      <c r="AV278" s="114" t="e">
        <f>IF(#REF!="základní",J278,0)</f>
        <v>#REF!</v>
      </c>
      <c r="AW278" s="114" t="e">
        <f>IF(#REF!="snížená",J278,0)</f>
        <v>#REF!</v>
      </c>
      <c r="AX278" s="114" t="e">
        <f>IF(#REF!="zákl. přenesená",J278,0)</f>
        <v>#REF!</v>
      </c>
      <c r="AY278" s="114" t="e">
        <f>IF(#REF!="sníž. přenesená",J278,0)</f>
        <v>#REF!</v>
      </c>
      <c r="AZ278" s="114" t="e">
        <f>IF(#REF!="nulová",J278,0)</f>
        <v>#REF!</v>
      </c>
      <c r="BA278" s="17" t="s">
        <v>65</v>
      </c>
      <c r="BB278" s="114">
        <f>ROUND(I278*H278,2)</f>
        <v>0</v>
      </c>
      <c r="BC278" s="17" t="s">
        <v>122</v>
      </c>
      <c r="BD278" s="113" t="s">
        <v>331</v>
      </c>
    </row>
    <row r="279" spans="2:56" s="14" customFormat="1">
      <c r="B279" s="126"/>
      <c r="D279" s="116" t="s">
        <v>123</v>
      </c>
      <c r="E279" s="127" t="s">
        <v>1</v>
      </c>
      <c r="F279" s="128" t="s">
        <v>312</v>
      </c>
      <c r="H279" s="127"/>
      <c r="I279" s="129"/>
      <c r="K279" s="210"/>
      <c r="L279" s="176"/>
      <c r="M279" s="176"/>
      <c r="N279" s="161"/>
      <c r="O279" s="159"/>
      <c r="P279" s="160"/>
      <c r="AK279" s="127" t="s">
        <v>123</v>
      </c>
      <c r="AL279" s="127" t="s">
        <v>67</v>
      </c>
      <c r="AM279" s="14" t="s">
        <v>65</v>
      </c>
      <c r="AN279" s="14" t="s">
        <v>28</v>
      </c>
      <c r="AO279" s="14" t="s">
        <v>57</v>
      </c>
      <c r="AP279" s="127" t="s">
        <v>116</v>
      </c>
    </row>
    <row r="280" spans="2:56" s="12" customFormat="1">
      <c r="B280" s="115"/>
      <c r="D280" s="116" t="s">
        <v>123</v>
      </c>
      <c r="E280" s="117" t="s">
        <v>1</v>
      </c>
      <c r="F280" s="118" t="s">
        <v>332</v>
      </c>
      <c r="H280" s="119"/>
      <c r="I280" s="120"/>
      <c r="K280" s="208"/>
      <c r="L280" s="174"/>
      <c r="M280" s="174"/>
      <c r="N280" s="161"/>
      <c r="O280" s="159"/>
      <c r="P280" s="160"/>
      <c r="AK280" s="117" t="s">
        <v>123</v>
      </c>
      <c r="AL280" s="117" t="s">
        <v>67</v>
      </c>
      <c r="AM280" s="12" t="s">
        <v>67</v>
      </c>
      <c r="AN280" s="12" t="s">
        <v>28</v>
      </c>
      <c r="AO280" s="12" t="s">
        <v>57</v>
      </c>
      <c r="AP280" s="117" t="s">
        <v>116</v>
      </c>
    </row>
    <row r="281" spans="2:56" s="14" customFormat="1">
      <c r="B281" s="126"/>
      <c r="D281" s="116" t="s">
        <v>123</v>
      </c>
      <c r="E281" s="127" t="s">
        <v>1</v>
      </c>
      <c r="F281" s="128" t="s">
        <v>297</v>
      </c>
      <c r="H281" s="127"/>
      <c r="I281" s="129"/>
      <c r="K281" s="210"/>
      <c r="L281" s="176"/>
      <c r="M281" s="176"/>
      <c r="N281" s="161"/>
      <c r="O281" s="159"/>
      <c r="P281" s="160"/>
      <c r="AK281" s="127" t="s">
        <v>123</v>
      </c>
      <c r="AL281" s="127" t="s">
        <v>67</v>
      </c>
      <c r="AM281" s="14" t="s">
        <v>65</v>
      </c>
      <c r="AN281" s="14" t="s">
        <v>28</v>
      </c>
      <c r="AO281" s="14" t="s">
        <v>57</v>
      </c>
      <c r="AP281" s="127" t="s">
        <v>116</v>
      </c>
    </row>
    <row r="282" spans="2:56" s="12" customFormat="1">
      <c r="B282" s="115"/>
      <c r="D282" s="116" t="s">
        <v>123</v>
      </c>
      <c r="E282" s="117" t="s">
        <v>1</v>
      </c>
      <c r="F282" s="118" t="s">
        <v>333</v>
      </c>
      <c r="H282" s="119"/>
      <c r="I282" s="120"/>
      <c r="K282" s="208"/>
      <c r="L282" s="174"/>
      <c r="M282" s="174"/>
      <c r="N282" s="161"/>
      <c r="O282" s="159"/>
      <c r="P282" s="160"/>
      <c r="AK282" s="117" t="s">
        <v>123</v>
      </c>
      <c r="AL282" s="117" t="s">
        <v>67</v>
      </c>
      <c r="AM282" s="12" t="s">
        <v>67</v>
      </c>
      <c r="AN282" s="12" t="s">
        <v>28</v>
      </c>
      <c r="AO282" s="12" t="s">
        <v>57</v>
      </c>
      <c r="AP282" s="117" t="s">
        <v>116</v>
      </c>
    </row>
    <row r="283" spans="2:56" s="13" customFormat="1">
      <c r="B283" s="121"/>
      <c r="D283" s="116" t="s">
        <v>123</v>
      </c>
      <c r="E283" s="122" t="s">
        <v>1</v>
      </c>
      <c r="F283" s="123" t="s">
        <v>125</v>
      </c>
      <c r="H283" s="124"/>
      <c r="I283" s="125"/>
      <c r="K283" s="209"/>
      <c r="L283" s="175"/>
      <c r="M283" s="175"/>
      <c r="N283" s="161"/>
      <c r="O283" s="159"/>
      <c r="P283" s="160"/>
      <c r="AK283" s="122" t="s">
        <v>123</v>
      </c>
      <c r="AL283" s="122" t="s">
        <v>67</v>
      </c>
      <c r="AM283" s="13" t="s">
        <v>122</v>
      </c>
      <c r="AN283" s="13" t="s">
        <v>28</v>
      </c>
      <c r="AO283" s="13" t="s">
        <v>65</v>
      </c>
      <c r="AP283" s="122" t="s">
        <v>116</v>
      </c>
    </row>
    <row r="284" spans="2:56" s="1" customFormat="1" ht="24.15" customHeight="1">
      <c r="B284" s="106"/>
      <c r="C284" s="107" t="s">
        <v>334</v>
      </c>
      <c r="D284" s="107" t="s">
        <v>118</v>
      </c>
      <c r="E284" s="108" t="s">
        <v>335</v>
      </c>
      <c r="F284" s="109" t="s">
        <v>336</v>
      </c>
      <c r="G284" s="110" t="s">
        <v>121</v>
      </c>
      <c r="H284" s="111"/>
      <c r="I284" s="112">
        <v>39.200000000000003</v>
      </c>
      <c r="J284" s="154">
        <f>ROUND(I284*H284,2)</f>
        <v>0</v>
      </c>
      <c r="K284" s="147"/>
      <c r="L284" s="161"/>
      <c r="M284" s="161">
        <v>0</v>
      </c>
      <c r="N284" s="161">
        <f t="shared" si="6"/>
        <v>0</v>
      </c>
      <c r="O284" s="159">
        <f t="shared" si="7"/>
        <v>0</v>
      </c>
      <c r="P284" s="160">
        <f t="shared" si="8"/>
        <v>0</v>
      </c>
      <c r="AI284" s="113" t="s">
        <v>122</v>
      </c>
      <c r="AK284" s="113" t="s">
        <v>118</v>
      </c>
      <c r="AL284" s="113" t="s">
        <v>67</v>
      </c>
      <c r="AP284" s="17" t="s">
        <v>116</v>
      </c>
      <c r="AV284" s="114" t="e">
        <f>IF(#REF!="základní",J284,0)</f>
        <v>#REF!</v>
      </c>
      <c r="AW284" s="114" t="e">
        <f>IF(#REF!="snížená",J284,0)</f>
        <v>#REF!</v>
      </c>
      <c r="AX284" s="114" t="e">
        <f>IF(#REF!="zákl. přenesená",J284,0)</f>
        <v>#REF!</v>
      </c>
      <c r="AY284" s="114" t="e">
        <f>IF(#REF!="sníž. přenesená",J284,0)</f>
        <v>#REF!</v>
      </c>
      <c r="AZ284" s="114" t="e">
        <f>IF(#REF!="nulová",J284,0)</f>
        <v>#REF!</v>
      </c>
      <c r="BA284" s="17" t="s">
        <v>65</v>
      </c>
      <c r="BB284" s="114">
        <f>ROUND(I284*H284,2)</f>
        <v>0</v>
      </c>
      <c r="BC284" s="17" t="s">
        <v>122</v>
      </c>
      <c r="BD284" s="113" t="s">
        <v>337</v>
      </c>
    </row>
    <row r="285" spans="2:56" s="14" customFormat="1">
      <c r="B285" s="126"/>
      <c r="D285" s="116" t="s">
        <v>123</v>
      </c>
      <c r="E285" s="127" t="s">
        <v>1</v>
      </c>
      <c r="F285" s="128" t="s">
        <v>312</v>
      </c>
      <c r="H285" s="127"/>
      <c r="I285" s="129"/>
      <c r="K285" s="210"/>
      <c r="L285" s="176"/>
      <c r="M285" s="176"/>
      <c r="N285" s="161"/>
      <c r="O285" s="159"/>
      <c r="P285" s="160"/>
      <c r="AK285" s="127" t="s">
        <v>123</v>
      </c>
      <c r="AL285" s="127" t="s">
        <v>67</v>
      </c>
      <c r="AM285" s="14" t="s">
        <v>65</v>
      </c>
      <c r="AN285" s="14" t="s">
        <v>28</v>
      </c>
      <c r="AO285" s="14" t="s">
        <v>57</v>
      </c>
      <c r="AP285" s="127" t="s">
        <v>116</v>
      </c>
    </row>
    <row r="286" spans="2:56" s="12" customFormat="1" ht="20.399999999999999">
      <c r="B286" s="115"/>
      <c r="D286" s="116" t="s">
        <v>123</v>
      </c>
      <c r="E286" s="117" t="s">
        <v>1</v>
      </c>
      <c r="F286" s="118" t="s">
        <v>338</v>
      </c>
      <c r="H286" s="119"/>
      <c r="I286" s="120"/>
      <c r="K286" s="208"/>
      <c r="L286" s="174"/>
      <c r="M286" s="174"/>
      <c r="N286" s="161"/>
      <c r="O286" s="159"/>
      <c r="P286" s="160"/>
      <c r="AK286" s="117" t="s">
        <v>123</v>
      </c>
      <c r="AL286" s="117" t="s">
        <v>67</v>
      </c>
      <c r="AM286" s="12" t="s">
        <v>67</v>
      </c>
      <c r="AN286" s="12" t="s">
        <v>28</v>
      </c>
      <c r="AO286" s="12" t="s">
        <v>57</v>
      </c>
      <c r="AP286" s="117" t="s">
        <v>116</v>
      </c>
    </row>
    <row r="287" spans="2:56" s="14" customFormat="1">
      <c r="B287" s="126"/>
      <c r="D287" s="116" t="s">
        <v>123</v>
      </c>
      <c r="E287" s="127" t="s">
        <v>1</v>
      </c>
      <c r="F287" s="128" t="s">
        <v>297</v>
      </c>
      <c r="H287" s="127"/>
      <c r="I287" s="129"/>
      <c r="K287" s="210"/>
      <c r="L287" s="176"/>
      <c r="M287" s="176"/>
      <c r="N287" s="161"/>
      <c r="O287" s="159"/>
      <c r="P287" s="160"/>
      <c r="AK287" s="127" t="s">
        <v>123</v>
      </c>
      <c r="AL287" s="127" t="s">
        <v>67</v>
      </c>
      <c r="AM287" s="14" t="s">
        <v>65</v>
      </c>
      <c r="AN287" s="14" t="s">
        <v>28</v>
      </c>
      <c r="AO287" s="14" t="s">
        <v>57</v>
      </c>
      <c r="AP287" s="127" t="s">
        <v>116</v>
      </c>
    </row>
    <row r="288" spans="2:56" s="12" customFormat="1" ht="20.399999999999999">
      <c r="B288" s="115"/>
      <c r="D288" s="116" t="s">
        <v>123</v>
      </c>
      <c r="E288" s="117" t="s">
        <v>1</v>
      </c>
      <c r="F288" s="118" t="s">
        <v>339</v>
      </c>
      <c r="H288" s="119"/>
      <c r="I288" s="120"/>
      <c r="K288" s="208"/>
      <c r="L288" s="174"/>
      <c r="M288" s="174"/>
      <c r="N288" s="161"/>
      <c r="O288" s="159"/>
      <c r="P288" s="160"/>
      <c r="AK288" s="117" t="s">
        <v>123</v>
      </c>
      <c r="AL288" s="117" t="s">
        <v>67</v>
      </c>
      <c r="AM288" s="12" t="s">
        <v>67</v>
      </c>
      <c r="AN288" s="12" t="s">
        <v>28</v>
      </c>
      <c r="AO288" s="12" t="s">
        <v>57</v>
      </c>
      <c r="AP288" s="117" t="s">
        <v>116</v>
      </c>
    </row>
    <row r="289" spans="2:56" s="13" customFormat="1">
      <c r="B289" s="121"/>
      <c r="D289" s="116" t="s">
        <v>123</v>
      </c>
      <c r="E289" s="122" t="s">
        <v>1</v>
      </c>
      <c r="F289" s="123" t="s">
        <v>125</v>
      </c>
      <c r="H289" s="124"/>
      <c r="I289" s="125"/>
      <c r="K289" s="209"/>
      <c r="L289" s="175"/>
      <c r="M289" s="175"/>
      <c r="N289" s="161"/>
      <c r="O289" s="159"/>
      <c r="P289" s="160"/>
      <c r="AK289" s="122" t="s">
        <v>123</v>
      </c>
      <c r="AL289" s="122" t="s">
        <v>67</v>
      </c>
      <c r="AM289" s="13" t="s">
        <v>122</v>
      </c>
      <c r="AN289" s="13" t="s">
        <v>28</v>
      </c>
      <c r="AO289" s="13" t="s">
        <v>65</v>
      </c>
      <c r="AP289" s="122" t="s">
        <v>116</v>
      </c>
    </row>
    <row r="290" spans="2:56" s="1" customFormat="1" ht="24.15" customHeight="1">
      <c r="B290" s="106"/>
      <c r="C290" s="107" t="s">
        <v>251</v>
      </c>
      <c r="D290" s="107" t="s">
        <v>118</v>
      </c>
      <c r="E290" s="108" t="s">
        <v>340</v>
      </c>
      <c r="F290" s="109" t="s">
        <v>341</v>
      </c>
      <c r="G290" s="110" t="s">
        <v>121</v>
      </c>
      <c r="H290" s="111"/>
      <c r="I290" s="112">
        <v>23.8</v>
      </c>
      <c r="J290" s="154">
        <f>ROUND(I290*H290,2)</f>
        <v>0</v>
      </c>
      <c r="K290" s="147"/>
      <c r="L290" s="161"/>
      <c r="M290" s="161">
        <v>0</v>
      </c>
      <c r="N290" s="161">
        <f t="shared" si="6"/>
        <v>0</v>
      </c>
      <c r="O290" s="159">
        <f t="shared" si="7"/>
        <v>0</v>
      </c>
      <c r="P290" s="160">
        <f t="shared" si="8"/>
        <v>0</v>
      </c>
      <c r="AI290" s="113" t="s">
        <v>122</v>
      </c>
      <c r="AK290" s="113" t="s">
        <v>118</v>
      </c>
      <c r="AL290" s="113" t="s">
        <v>67</v>
      </c>
      <c r="AP290" s="17" t="s">
        <v>116</v>
      </c>
      <c r="AV290" s="114" t="e">
        <f>IF(#REF!="základní",J290,0)</f>
        <v>#REF!</v>
      </c>
      <c r="AW290" s="114" t="e">
        <f>IF(#REF!="snížená",J290,0)</f>
        <v>#REF!</v>
      </c>
      <c r="AX290" s="114" t="e">
        <f>IF(#REF!="zákl. přenesená",J290,0)</f>
        <v>#REF!</v>
      </c>
      <c r="AY290" s="114" t="e">
        <f>IF(#REF!="sníž. přenesená",J290,0)</f>
        <v>#REF!</v>
      </c>
      <c r="AZ290" s="114" t="e">
        <f>IF(#REF!="nulová",J290,0)</f>
        <v>#REF!</v>
      </c>
      <c r="BA290" s="17" t="s">
        <v>65</v>
      </c>
      <c r="BB290" s="114">
        <f>ROUND(I290*H290,2)</f>
        <v>0</v>
      </c>
      <c r="BC290" s="17" t="s">
        <v>122</v>
      </c>
      <c r="BD290" s="113" t="s">
        <v>342</v>
      </c>
    </row>
    <row r="291" spans="2:56" s="14" customFormat="1">
      <c r="B291" s="126"/>
      <c r="D291" s="116" t="s">
        <v>123</v>
      </c>
      <c r="E291" s="127" t="s">
        <v>1</v>
      </c>
      <c r="F291" s="128" t="s">
        <v>312</v>
      </c>
      <c r="H291" s="127"/>
      <c r="I291" s="129"/>
      <c r="K291" s="210"/>
      <c r="L291" s="176"/>
      <c r="M291" s="176"/>
      <c r="N291" s="161"/>
      <c r="O291" s="159"/>
      <c r="P291" s="160"/>
      <c r="AK291" s="127" t="s">
        <v>123</v>
      </c>
      <c r="AL291" s="127" t="s">
        <v>67</v>
      </c>
      <c r="AM291" s="14" t="s">
        <v>65</v>
      </c>
      <c r="AN291" s="14" t="s">
        <v>28</v>
      </c>
      <c r="AO291" s="14" t="s">
        <v>57</v>
      </c>
      <c r="AP291" s="127" t="s">
        <v>116</v>
      </c>
    </row>
    <row r="292" spans="2:56" s="12" customFormat="1" ht="20.399999999999999">
      <c r="B292" s="115"/>
      <c r="D292" s="116" t="s">
        <v>123</v>
      </c>
      <c r="E292" s="117" t="s">
        <v>1</v>
      </c>
      <c r="F292" s="118" t="s">
        <v>343</v>
      </c>
      <c r="H292" s="119"/>
      <c r="I292" s="120"/>
      <c r="K292" s="208"/>
      <c r="L292" s="174"/>
      <c r="M292" s="174"/>
      <c r="N292" s="161"/>
      <c r="O292" s="159"/>
      <c r="P292" s="160"/>
      <c r="AK292" s="117" t="s">
        <v>123</v>
      </c>
      <c r="AL292" s="117" t="s">
        <v>67</v>
      </c>
      <c r="AM292" s="12" t="s">
        <v>67</v>
      </c>
      <c r="AN292" s="12" t="s">
        <v>28</v>
      </c>
      <c r="AO292" s="12" t="s">
        <v>57</v>
      </c>
      <c r="AP292" s="117" t="s">
        <v>116</v>
      </c>
    </row>
    <row r="293" spans="2:56" s="14" customFormat="1">
      <c r="B293" s="126"/>
      <c r="D293" s="116" t="s">
        <v>123</v>
      </c>
      <c r="E293" s="127" t="s">
        <v>1</v>
      </c>
      <c r="F293" s="128" t="s">
        <v>297</v>
      </c>
      <c r="H293" s="127"/>
      <c r="I293" s="129"/>
      <c r="K293" s="210"/>
      <c r="L293" s="176"/>
      <c r="M293" s="176"/>
      <c r="N293" s="161"/>
      <c r="O293" s="159"/>
      <c r="P293" s="160"/>
      <c r="AK293" s="127" t="s">
        <v>123</v>
      </c>
      <c r="AL293" s="127" t="s">
        <v>67</v>
      </c>
      <c r="AM293" s="14" t="s">
        <v>65</v>
      </c>
      <c r="AN293" s="14" t="s">
        <v>28</v>
      </c>
      <c r="AO293" s="14" t="s">
        <v>57</v>
      </c>
      <c r="AP293" s="127" t="s">
        <v>116</v>
      </c>
    </row>
    <row r="294" spans="2:56" s="12" customFormat="1" ht="20.399999999999999">
      <c r="B294" s="115"/>
      <c r="D294" s="116" t="s">
        <v>123</v>
      </c>
      <c r="E294" s="117" t="s">
        <v>1</v>
      </c>
      <c r="F294" s="118" t="s">
        <v>344</v>
      </c>
      <c r="H294" s="119"/>
      <c r="I294" s="120"/>
      <c r="K294" s="208"/>
      <c r="L294" s="174"/>
      <c r="M294" s="174"/>
      <c r="N294" s="161"/>
      <c r="O294" s="159"/>
      <c r="P294" s="160"/>
      <c r="AK294" s="117" t="s">
        <v>123</v>
      </c>
      <c r="AL294" s="117" t="s">
        <v>67</v>
      </c>
      <c r="AM294" s="12" t="s">
        <v>67</v>
      </c>
      <c r="AN294" s="12" t="s">
        <v>28</v>
      </c>
      <c r="AO294" s="12" t="s">
        <v>57</v>
      </c>
      <c r="AP294" s="117" t="s">
        <v>116</v>
      </c>
    </row>
    <row r="295" spans="2:56" s="13" customFormat="1">
      <c r="B295" s="121"/>
      <c r="D295" s="116" t="s">
        <v>123</v>
      </c>
      <c r="E295" s="122" t="s">
        <v>1</v>
      </c>
      <c r="F295" s="123" t="s">
        <v>125</v>
      </c>
      <c r="H295" s="124"/>
      <c r="I295" s="125"/>
      <c r="K295" s="209"/>
      <c r="L295" s="175"/>
      <c r="M295" s="175"/>
      <c r="N295" s="161"/>
      <c r="O295" s="159"/>
      <c r="P295" s="160"/>
      <c r="AK295" s="122" t="s">
        <v>123</v>
      </c>
      <c r="AL295" s="122" t="s">
        <v>67</v>
      </c>
      <c r="AM295" s="13" t="s">
        <v>122</v>
      </c>
      <c r="AN295" s="13" t="s">
        <v>28</v>
      </c>
      <c r="AO295" s="13" t="s">
        <v>65</v>
      </c>
      <c r="AP295" s="122" t="s">
        <v>116</v>
      </c>
    </row>
    <row r="296" spans="2:56" s="1" customFormat="1" ht="24.15" customHeight="1">
      <c r="B296" s="106"/>
      <c r="C296" s="107" t="s">
        <v>345</v>
      </c>
      <c r="D296" s="107" t="s">
        <v>118</v>
      </c>
      <c r="E296" s="108" t="s">
        <v>346</v>
      </c>
      <c r="F296" s="109" t="s">
        <v>347</v>
      </c>
      <c r="G296" s="110" t="s">
        <v>121</v>
      </c>
      <c r="H296" s="111"/>
      <c r="I296" s="112">
        <v>377.6</v>
      </c>
      <c r="J296" s="154">
        <f>ROUND(I296*H296,2)</f>
        <v>0</v>
      </c>
      <c r="K296" s="147"/>
      <c r="L296" s="161"/>
      <c r="M296" s="161">
        <v>0</v>
      </c>
      <c r="N296" s="161">
        <f t="shared" si="6"/>
        <v>0</v>
      </c>
      <c r="O296" s="159">
        <f t="shared" si="7"/>
        <v>0</v>
      </c>
      <c r="P296" s="160">
        <f t="shared" si="8"/>
        <v>0</v>
      </c>
      <c r="AI296" s="113" t="s">
        <v>122</v>
      </c>
      <c r="AK296" s="113" t="s">
        <v>118</v>
      </c>
      <c r="AL296" s="113" t="s">
        <v>67</v>
      </c>
      <c r="AP296" s="17" t="s">
        <v>116</v>
      </c>
      <c r="AV296" s="114" t="e">
        <f>IF(#REF!="základní",J296,0)</f>
        <v>#REF!</v>
      </c>
      <c r="AW296" s="114" t="e">
        <f>IF(#REF!="snížená",J296,0)</f>
        <v>#REF!</v>
      </c>
      <c r="AX296" s="114" t="e">
        <f>IF(#REF!="zákl. přenesená",J296,0)</f>
        <v>#REF!</v>
      </c>
      <c r="AY296" s="114" t="e">
        <f>IF(#REF!="sníž. přenesená",J296,0)</f>
        <v>#REF!</v>
      </c>
      <c r="AZ296" s="114" t="e">
        <f>IF(#REF!="nulová",J296,0)</f>
        <v>#REF!</v>
      </c>
      <c r="BA296" s="17" t="s">
        <v>65</v>
      </c>
      <c r="BB296" s="114">
        <f>ROUND(I296*H296,2)</f>
        <v>0</v>
      </c>
      <c r="BC296" s="17" t="s">
        <v>122</v>
      </c>
      <c r="BD296" s="113" t="s">
        <v>348</v>
      </c>
    </row>
    <row r="297" spans="2:56" s="14" customFormat="1">
      <c r="B297" s="126"/>
      <c r="D297" s="116" t="s">
        <v>123</v>
      </c>
      <c r="E297" s="127" t="s">
        <v>1</v>
      </c>
      <c r="F297" s="128" t="s">
        <v>312</v>
      </c>
      <c r="H297" s="127"/>
      <c r="I297" s="129"/>
      <c r="K297" s="210"/>
      <c r="L297" s="176"/>
      <c r="M297" s="176"/>
      <c r="N297" s="161"/>
      <c r="O297" s="159"/>
      <c r="P297" s="160"/>
      <c r="AK297" s="127" t="s">
        <v>123</v>
      </c>
      <c r="AL297" s="127" t="s">
        <v>67</v>
      </c>
      <c r="AM297" s="14" t="s">
        <v>65</v>
      </c>
      <c r="AN297" s="14" t="s">
        <v>28</v>
      </c>
      <c r="AO297" s="14" t="s">
        <v>57</v>
      </c>
      <c r="AP297" s="127" t="s">
        <v>116</v>
      </c>
    </row>
    <row r="298" spans="2:56" s="12" customFormat="1">
      <c r="B298" s="115"/>
      <c r="D298" s="116" t="s">
        <v>123</v>
      </c>
      <c r="E298" s="117" t="s">
        <v>1</v>
      </c>
      <c r="F298" s="118" t="s">
        <v>349</v>
      </c>
      <c r="H298" s="119"/>
      <c r="I298" s="120"/>
      <c r="K298" s="208"/>
      <c r="L298" s="174"/>
      <c r="M298" s="174"/>
      <c r="N298" s="161"/>
      <c r="O298" s="159"/>
      <c r="P298" s="160"/>
      <c r="AK298" s="117" t="s">
        <v>123</v>
      </c>
      <c r="AL298" s="117" t="s">
        <v>67</v>
      </c>
      <c r="AM298" s="12" t="s">
        <v>67</v>
      </c>
      <c r="AN298" s="12" t="s">
        <v>28</v>
      </c>
      <c r="AO298" s="12" t="s">
        <v>57</v>
      </c>
      <c r="AP298" s="117" t="s">
        <v>116</v>
      </c>
    </row>
    <row r="299" spans="2:56" s="14" customFormat="1">
      <c r="B299" s="126"/>
      <c r="D299" s="116" t="s">
        <v>123</v>
      </c>
      <c r="E299" s="127" t="s">
        <v>1</v>
      </c>
      <c r="F299" s="128" t="s">
        <v>297</v>
      </c>
      <c r="H299" s="127"/>
      <c r="I299" s="129"/>
      <c r="K299" s="210"/>
      <c r="L299" s="176"/>
      <c r="M299" s="176"/>
      <c r="N299" s="161"/>
      <c r="O299" s="159"/>
      <c r="P299" s="160"/>
      <c r="AK299" s="127" t="s">
        <v>123</v>
      </c>
      <c r="AL299" s="127" t="s">
        <v>67</v>
      </c>
      <c r="AM299" s="14" t="s">
        <v>65</v>
      </c>
      <c r="AN299" s="14" t="s">
        <v>28</v>
      </c>
      <c r="AO299" s="14" t="s">
        <v>57</v>
      </c>
      <c r="AP299" s="127" t="s">
        <v>116</v>
      </c>
    </row>
    <row r="300" spans="2:56" s="12" customFormat="1">
      <c r="B300" s="115"/>
      <c r="D300" s="116" t="s">
        <v>123</v>
      </c>
      <c r="E300" s="117" t="s">
        <v>1</v>
      </c>
      <c r="F300" s="118" t="s">
        <v>350</v>
      </c>
      <c r="H300" s="119"/>
      <c r="I300" s="120"/>
      <c r="K300" s="208"/>
      <c r="L300" s="174"/>
      <c r="M300" s="174"/>
      <c r="N300" s="161"/>
      <c r="O300" s="159"/>
      <c r="P300" s="160"/>
      <c r="AK300" s="117" t="s">
        <v>123</v>
      </c>
      <c r="AL300" s="117" t="s">
        <v>67</v>
      </c>
      <c r="AM300" s="12" t="s">
        <v>67</v>
      </c>
      <c r="AN300" s="12" t="s">
        <v>28</v>
      </c>
      <c r="AO300" s="12" t="s">
        <v>57</v>
      </c>
      <c r="AP300" s="117" t="s">
        <v>116</v>
      </c>
    </row>
    <row r="301" spans="2:56" s="13" customFormat="1">
      <c r="B301" s="121"/>
      <c r="D301" s="116" t="s">
        <v>123</v>
      </c>
      <c r="E301" s="122" t="s">
        <v>1</v>
      </c>
      <c r="F301" s="123" t="s">
        <v>125</v>
      </c>
      <c r="H301" s="124"/>
      <c r="I301" s="125"/>
      <c r="K301" s="209"/>
      <c r="L301" s="175"/>
      <c r="M301" s="175"/>
      <c r="N301" s="161"/>
      <c r="O301" s="159"/>
      <c r="P301" s="160"/>
      <c r="AK301" s="122" t="s">
        <v>123</v>
      </c>
      <c r="AL301" s="122" t="s">
        <v>67</v>
      </c>
      <c r="AM301" s="13" t="s">
        <v>122</v>
      </c>
      <c r="AN301" s="13" t="s">
        <v>28</v>
      </c>
      <c r="AO301" s="13" t="s">
        <v>65</v>
      </c>
      <c r="AP301" s="122" t="s">
        <v>116</v>
      </c>
    </row>
    <row r="302" spans="2:56" s="1" customFormat="1" ht="24.15" customHeight="1">
      <c r="B302" s="106"/>
      <c r="C302" s="107" t="s">
        <v>256</v>
      </c>
      <c r="D302" s="107" t="s">
        <v>118</v>
      </c>
      <c r="E302" s="108" t="s">
        <v>351</v>
      </c>
      <c r="F302" s="109" t="s">
        <v>352</v>
      </c>
      <c r="G302" s="110" t="s">
        <v>121</v>
      </c>
      <c r="H302" s="111"/>
      <c r="I302" s="112">
        <v>403</v>
      </c>
      <c r="J302" s="154">
        <f>ROUND(I302*H302,2)</f>
        <v>0</v>
      </c>
      <c r="K302" s="147"/>
      <c r="L302" s="161"/>
      <c r="M302" s="161">
        <v>0</v>
      </c>
      <c r="N302" s="161">
        <f t="shared" si="6"/>
        <v>0</v>
      </c>
      <c r="O302" s="159">
        <f t="shared" si="7"/>
        <v>0</v>
      </c>
      <c r="P302" s="160">
        <f t="shared" si="8"/>
        <v>0</v>
      </c>
      <c r="AI302" s="113" t="s">
        <v>122</v>
      </c>
      <c r="AK302" s="113" t="s">
        <v>118</v>
      </c>
      <c r="AL302" s="113" t="s">
        <v>67</v>
      </c>
      <c r="AP302" s="17" t="s">
        <v>116</v>
      </c>
      <c r="AV302" s="114" t="e">
        <f>IF(#REF!="základní",J302,0)</f>
        <v>#REF!</v>
      </c>
      <c r="AW302" s="114" t="e">
        <f>IF(#REF!="snížená",J302,0)</f>
        <v>#REF!</v>
      </c>
      <c r="AX302" s="114" t="e">
        <f>IF(#REF!="zákl. přenesená",J302,0)</f>
        <v>#REF!</v>
      </c>
      <c r="AY302" s="114" t="e">
        <f>IF(#REF!="sníž. přenesená",J302,0)</f>
        <v>#REF!</v>
      </c>
      <c r="AZ302" s="114" t="e">
        <f>IF(#REF!="nulová",J302,0)</f>
        <v>#REF!</v>
      </c>
      <c r="BA302" s="17" t="s">
        <v>65</v>
      </c>
      <c r="BB302" s="114">
        <f>ROUND(I302*H302,2)</f>
        <v>0</v>
      </c>
      <c r="BC302" s="17" t="s">
        <v>122</v>
      </c>
      <c r="BD302" s="113" t="s">
        <v>353</v>
      </c>
    </row>
    <row r="303" spans="2:56" s="14" customFormat="1">
      <c r="B303" s="126"/>
      <c r="D303" s="116" t="s">
        <v>123</v>
      </c>
      <c r="E303" s="127" t="s">
        <v>1</v>
      </c>
      <c r="F303" s="128" t="s">
        <v>280</v>
      </c>
      <c r="H303" s="127"/>
      <c r="I303" s="129"/>
      <c r="K303" s="210"/>
      <c r="L303" s="176"/>
      <c r="M303" s="176"/>
      <c r="N303" s="161"/>
      <c r="O303" s="159"/>
      <c r="P303" s="160"/>
      <c r="AK303" s="127" t="s">
        <v>123</v>
      </c>
      <c r="AL303" s="127" t="s">
        <v>67</v>
      </c>
      <c r="AM303" s="14" t="s">
        <v>65</v>
      </c>
      <c r="AN303" s="14" t="s">
        <v>28</v>
      </c>
      <c r="AO303" s="14" t="s">
        <v>57</v>
      </c>
      <c r="AP303" s="127" t="s">
        <v>116</v>
      </c>
    </row>
    <row r="304" spans="2:56" s="12" customFormat="1">
      <c r="B304" s="115"/>
      <c r="D304" s="116" t="s">
        <v>123</v>
      </c>
      <c r="E304" s="117" t="s">
        <v>1</v>
      </c>
      <c r="F304" s="118" t="s">
        <v>354</v>
      </c>
      <c r="H304" s="119"/>
      <c r="I304" s="120"/>
      <c r="K304" s="208"/>
      <c r="L304" s="174"/>
      <c r="M304" s="174"/>
      <c r="N304" s="161"/>
      <c r="O304" s="159"/>
      <c r="P304" s="160"/>
      <c r="AK304" s="117" t="s">
        <v>123</v>
      </c>
      <c r="AL304" s="117" t="s">
        <v>67</v>
      </c>
      <c r="AM304" s="12" t="s">
        <v>67</v>
      </c>
      <c r="AN304" s="12" t="s">
        <v>28</v>
      </c>
      <c r="AO304" s="12" t="s">
        <v>57</v>
      </c>
      <c r="AP304" s="117" t="s">
        <v>116</v>
      </c>
    </row>
    <row r="305" spans="2:56" s="13" customFormat="1">
      <c r="B305" s="121"/>
      <c r="D305" s="116" t="s">
        <v>123</v>
      </c>
      <c r="E305" s="122" t="s">
        <v>1</v>
      </c>
      <c r="F305" s="123" t="s">
        <v>125</v>
      </c>
      <c r="H305" s="124"/>
      <c r="I305" s="125"/>
      <c r="K305" s="209"/>
      <c r="L305" s="175"/>
      <c r="M305" s="175"/>
      <c r="N305" s="161"/>
      <c r="O305" s="159"/>
      <c r="P305" s="160"/>
      <c r="AK305" s="122" t="s">
        <v>123</v>
      </c>
      <c r="AL305" s="122" t="s">
        <v>67</v>
      </c>
      <c r="AM305" s="13" t="s">
        <v>122</v>
      </c>
      <c r="AN305" s="13" t="s">
        <v>28</v>
      </c>
      <c r="AO305" s="13" t="s">
        <v>65</v>
      </c>
      <c r="AP305" s="122" t="s">
        <v>116</v>
      </c>
    </row>
    <row r="306" spans="2:56" s="1" customFormat="1" ht="24.15" customHeight="1">
      <c r="B306" s="106"/>
      <c r="C306" s="107" t="s">
        <v>355</v>
      </c>
      <c r="D306" s="107" t="s">
        <v>118</v>
      </c>
      <c r="E306" s="108" t="s">
        <v>356</v>
      </c>
      <c r="F306" s="109" t="s">
        <v>357</v>
      </c>
      <c r="G306" s="110" t="s">
        <v>121</v>
      </c>
      <c r="H306" s="111"/>
      <c r="I306" s="112">
        <v>621.29999999999995</v>
      </c>
      <c r="J306" s="154">
        <f>ROUND(I306*H306,2)</f>
        <v>0</v>
      </c>
      <c r="K306" s="147"/>
      <c r="L306" s="161"/>
      <c r="M306" s="161">
        <v>0</v>
      </c>
      <c r="N306" s="161">
        <f t="shared" si="6"/>
        <v>0</v>
      </c>
      <c r="O306" s="159">
        <f t="shared" si="7"/>
        <v>0</v>
      </c>
      <c r="P306" s="160">
        <f t="shared" si="8"/>
        <v>0</v>
      </c>
      <c r="AI306" s="113" t="s">
        <v>122</v>
      </c>
      <c r="AK306" s="113" t="s">
        <v>118</v>
      </c>
      <c r="AL306" s="113" t="s">
        <v>67</v>
      </c>
      <c r="AP306" s="17" t="s">
        <v>116</v>
      </c>
      <c r="AV306" s="114" t="e">
        <f>IF(#REF!="základní",J306,0)</f>
        <v>#REF!</v>
      </c>
      <c r="AW306" s="114" t="e">
        <f>IF(#REF!="snížená",J306,0)</f>
        <v>#REF!</v>
      </c>
      <c r="AX306" s="114" t="e">
        <f>IF(#REF!="zákl. přenesená",J306,0)</f>
        <v>#REF!</v>
      </c>
      <c r="AY306" s="114" t="e">
        <f>IF(#REF!="sníž. přenesená",J306,0)</f>
        <v>#REF!</v>
      </c>
      <c r="AZ306" s="114" t="e">
        <f>IF(#REF!="nulová",J306,0)</f>
        <v>#REF!</v>
      </c>
      <c r="BA306" s="17" t="s">
        <v>65</v>
      </c>
      <c r="BB306" s="114">
        <f>ROUND(I306*H306,2)</f>
        <v>0</v>
      </c>
      <c r="BC306" s="17" t="s">
        <v>122</v>
      </c>
      <c r="BD306" s="113" t="s">
        <v>358</v>
      </c>
    </row>
    <row r="307" spans="2:56" s="14" customFormat="1">
      <c r="B307" s="126"/>
      <c r="D307" s="116" t="s">
        <v>123</v>
      </c>
      <c r="E307" s="127" t="s">
        <v>1</v>
      </c>
      <c r="F307" s="128" t="s">
        <v>302</v>
      </c>
      <c r="H307" s="127"/>
      <c r="I307" s="129"/>
      <c r="K307" s="210"/>
      <c r="L307" s="176"/>
      <c r="M307" s="176"/>
      <c r="N307" s="161"/>
      <c r="O307" s="159"/>
      <c r="P307" s="160"/>
      <c r="AK307" s="127" t="s">
        <v>123</v>
      </c>
      <c r="AL307" s="127" t="s">
        <v>67</v>
      </c>
      <c r="AM307" s="14" t="s">
        <v>65</v>
      </c>
      <c r="AN307" s="14" t="s">
        <v>28</v>
      </c>
      <c r="AO307" s="14" t="s">
        <v>57</v>
      </c>
      <c r="AP307" s="127" t="s">
        <v>116</v>
      </c>
    </row>
    <row r="308" spans="2:56" s="12" customFormat="1">
      <c r="B308" s="115"/>
      <c r="D308" s="116" t="s">
        <v>123</v>
      </c>
      <c r="E308" s="117" t="s">
        <v>1</v>
      </c>
      <c r="F308" s="118" t="s">
        <v>359</v>
      </c>
      <c r="H308" s="119"/>
      <c r="I308" s="120"/>
      <c r="K308" s="208"/>
      <c r="L308" s="174"/>
      <c r="M308" s="174"/>
      <c r="N308" s="161"/>
      <c r="O308" s="159"/>
      <c r="P308" s="160"/>
      <c r="AK308" s="117" t="s">
        <v>123</v>
      </c>
      <c r="AL308" s="117" t="s">
        <v>67</v>
      </c>
      <c r="AM308" s="12" t="s">
        <v>67</v>
      </c>
      <c r="AN308" s="12" t="s">
        <v>28</v>
      </c>
      <c r="AO308" s="12" t="s">
        <v>57</v>
      </c>
      <c r="AP308" s="117" t="s">
        <v>116</v>
      </c>
    </row>
    <row r="309" spans="2:56" s="13" customFormat="1">
      <c r="B309" s="121"/>
      <c r="D309" s="116" t="s">
        <v>123</v>
      </c>
      <c r="E309" s="122" t="s">
        <v>1</v>
      </c>
      <c r="F309" s="123" t="s">
        <v>125</v>
      </c>
      <c r="H309" s="124"/>
      <c r="I309" s="125"/>
      <c r="K309" s="209"/>
      <c r="L309" s="175"/>
      <c r="M309" s="175"/>
      <c r="N309" s="161"/>
      <c r="O309" s="159"/>
      <c r="P309" s="160"/>
      <c r="AK309" s="122" t="s">
        <v>123</v>
      </c>
      <c r="AL309" s="122" t="s">
        <v>67</v>
      </c>
      <c r="AM309" s="13" t="s">
        <v>122</v>
      </c>
      <c r="AN309" s="13" t="s">
        <v>28</v>
      </c>
      <c r="AO309" s="13" t="s">
        <v>65</v>
      </c>
      <c r="AP309" s="122" t="s">
        <v>116</v>
      </c>
    </row>
    <row r="310" spans="2:56" s="1" customFormat="1" ht="24.15" customHeight="1">
      <c r="B310" s="106"/>
      <c r="C310" s="107" t="s">
        <v>260</v>
      </c>
      <c r="D310" s="107" t="s">
        <v>118</v>
      </c>
      <c r="E310" s="108" t="s">
        <v>360</v>
      </c>
      <c r="F310" s="109" t="s">
        <v>361</v>
      </c>
      <c r="G310" s="110" t="s">
        <v>121</v>
      </c>
      <c r="H310" s="111"/>
      <c r="I310" s="112">
        <v>493</v>
      </c>
      <c r="J310" s="154">
        <f>ROUND(I310*H310,2)</f>
        <v>0</v>
      </c>
      <c r="K310" s="147"/>
      <c r="L310" s="161"/>
      <c r="M310" s="161">
        <v>0</v>
      </c>
      <c r="N310" s="161">
        <f t="shared" si="6"/>
        <v>0</v>
      </c>
      <c r="O310" s="159">
        <f t="shared" si="7"/>
        <v>0</v>
      </c>
      <c r="P310" s="160">
        <f t="shared" si="8"/>
        <v>0</v>
      </c>
      <c r="AI310" s="113" t="s">
        <v>122</v>
      </c>
      <c r="AK310" s="113" t="s">
        <v>118</v>
      </c>
      <c r="AL310" s="113" t="s">
        <v>67</v>
      </c>
      <c r="AP310" s="17" t="s">
        <v>116</v>
      </c>
      <c r="AV310" s="114" t="e">
        <f>IF(#REF!="základní",J310,0)</f>
        <v>#REF!</v>
      </c>
      <c r="AW310" s="114" t="e">
        <f>IF(#REF!="snížená",J310,0)</f>
        <v>#REF!</v>
      </c>
      <c r="AX310" s="114" t="e">
        <f>IF(#REF!="zákl. přenesená",J310,0)</f>
        <v>#REF!</v>
      </c>
      <c r="AY310" s="114" t="e">
        <f>IF(#REF!="sníž. přenesená",J310,0)</f>
        <v>#REF!</v>
      </c>
      <c r="AZ310" s="114" t="e">
        <f>IF(#REF!="nulová",J310,0)</f>
        <v>#REF!</v>
      </c>
      <c r="BA310" s="17" t="s">
        <v>65</v>
      </c>
      <c r="BB310" s="114">
        <f>ROUND(I310*H310,2)</f>
        <v>0</v>
      </c>
      <c r="BC310" s="17" t="s">
        <v>122</v>
      </c>
      <c r="BD310" s="113" t="s">
        <v>362</v>
      </c>
    </row>
    <row r="311" spans="2:56" s="14" customFormat="1">
      <c r="B311" s="126"/>
      <c r="D311" s="116" t="s">
        <v>123</v>
      </c>
      <c r="E311" s="127" t="s">
        <v>1</v>
      </c>
      <c r="F311" s="128" t="s">
        <v>312</v>
      </c>
      <c r="H311" s="127"/>
      <c r="I311" s="129"/>
      <c r="K311" s="210"/>
      <c r="L311" s="176"/>
      <c r="M311" s="176"/>
      <c r="N311" s="161"/>
      <c r="O311" s="159"/>
      <c r="P311" s="160"/>
      <c r="AK311" s="127" t="s">
        <v>123</v>
      </c>
      <c r="AL311" s="127" t="s">
        <v>67</v>
      </c>
      <c r="AM311" s="14" t="s">
        <v>65</v>
      </c>
      <c r="AN311" s="14" t="s">
        <v>28</v>
      </c>
      <c r="AO311" s="14" t="s">
        <v>57</v>
      </c>
      <c r="AP311" s="127" t="s">
        <v>116</v>
      </c>
    </row>
    <row r="312" spans="2:56" s="12" customFormat="1">
      <c r="B312" s="115"/>
      <c r="D312" s="116" t="s">
        <v>123</v>
      </c>
      <c r="E312" s="117" t="s">
        <v>1</v>
      </c>
      <c r="F312" s="118" t="s">
        <v>363</v>
      </c>
      <c r="H312" s="119"/>
      <c r="I312" s="120"/>
      <c r="K312" s="208"/>
      <c r="L312" s="174"/>
      <c r="M312" s="174"/>
      <c r="N312" s="161"/>
      <c r="O312" s="159"/>
      <c r="P312" s="160"/>
      <c r="AK312" s="117" t="s">
        <v>123</v>
      </c>
      <c r="AL312" s="117" t="s">
        <v>67</v>
      </c>
      <c r="AM312" s="12" t="s">
        <v>67</v>
      </c>
      <c r="AN312" s="12" t="s">
        <v>28</v>
      </c>
      <c r="AO312" s="12" t="s">
        <v>57</v>
      </c>
      <c r="AP312" s="117" t="s">
        <v>116</v>
      </c>
    </row>
    <row r="313" spans="2:56" s="14" customFormat="1">
      <c r="B313" s="126"/>
      <c r="D313" s="116" t="s">
        <v>123</v>
      </c>
      <c r="E313" s="127" t="s">
        <v>1</v>
      </c>
      <c r="F313" s="128" t="s">
        <v>297</v>
      </c>
      <c r="H313" s="127"/>
      <c r="I313" s="129"/>
      <c r="K313" s="210"/>
      <c r="L313" s="176"/>
      <c r="M313" s="176"/>
      <c r="N313" s="161"/>
      <c r="O313" s="159"/>
      <c r="P313" s="160"/>
      <c r="AK313" s="127" t="s">
        <v>123</v>
      </c>
      <c r="AL313" s="127" t="s">
        <v>67</v>
      </c>
      <c r="AM313" s="14" t="s">
        <v>65</v>
      </c>
      <c r="AN313" s="14" t="s">
        <v>28</v>
      </c>
      <c r="AO313" s="14" t="s">
        <v>57</v>
      </c>
      <c r="AP313" s="127" t="s">
        <v>116</v>
      </c>
    </row>
    <row r="314" spans="2:56" s="12" customFormat="1">
      <c r="B314" s="115"/>
      <c r="D314" s="116" t="s">
        <v>123</v>
      </c>
      <c r="E314" s="117" t="s">
        <v>1</v>
      </c>
      <c r="F314" s="118" t="s">
        <v>364</v>
      </c>
      <c r="H314" s="119"/>
      <c r="I314" s="120"/>
      <c r="K314" s="208"/>
      <c r="L314" s="174"/>
      <c r="M314" s="174"/>
      <c r="N314" s="161"/>
      <c r="O314" s="159"/>
      <c r="P314" s="160"/>
      <c r="AK314" s="117" t="s">
        <v>123</v>
      </c>
      <c r="AL314" s="117" t="s">
        <v>67</v>
      </c>
      <c r="AM314" s="12" t="s">
        <v>67</v>
      </c>
      <c r="AN314" s="12" t="s">
        <v>28</v>
      </c>
      <c r="AO314" s="12" t="s">
        <v>57</v>
      </c>
      <c r="AP314" s="117" t="s">
        <v>116</v>
      </c>
    </row>
    <row r="315" spans="2:56" s="13" customFormat="1">
      <c r="B315" s="121"/>
      <c r="D315" s="116" t="s">
        <v>123</v>
      </c>
      <c r="E315" s="122" t="s">
        <v>1</v>
      </c>
      <c r="F315" s="123" t="s">
        <v>125</v>
      </c>
      <c r="H315" s="124"/>
      <c r="I315" s="125"/>
      <c r="K315" s="209"/>
      <c r="L315" s="175"/>
      <c r="M315" s="175"/>
      <c r="N315" s="161"/>
      <c r="O315" s="159"/>
      <c r="P315" s="160"/>
      <c r="AK315" s="122" t="s">
        <v>123</v>
      </c>
      <c r="AL315" s="122" t="s">
        <v>67</v>
      </c>
      <c r="AM315" s="13" t="s">
        <v>122</v>
      </c>
      <c r="AN315" s="13" t="s">
        <v>28</v>
      </c>
      <c r="AO315" s="13" t="s">
        <v>65</v>
      </c>
      <c r="AP315" s="122" t="s">
        <v>116</v>
      </c>
    </row>
    <row r="316" spans="2:56" s="1" customFormat="1" ht="24.15" customHeight="1">
      <c r="B316" s="106"/>
      <c r="C316" s="107" t="s">
        <v>365</v>
      </c>
      <c r="D316" s="107" t="s">
        <v>118</v>
      </c>
      <c r="E316" s="108" t="s">
        <v>366</v>
      </c>
      <c r="F316" s="109" t="s">
        <v>367</v>
      </c>
      <c r="G316" s="110" t="s">
        <v>121</v>
      </c>
      <c r="H316" s="111">
        <v>11.6</v>
      </c>
      <c r="I316" s="112">
        <v>484</v>
      </c>
      <c r="J316" s="154">
        <f>ROUND(I316*H316,2)</f>
        <v>5614.4</v>
      </c>
      <c r="K316" s="147"/>
      <c r="L316" s="161"/>
      <c r="M316" s="161">
        <v>11.6</v>
      </c>
      <c r="N316" s="161">
        <f t="shared" si="6"/>
        <v>5614.4</v>
      </c>
      <c r="O316" s="159">
        <f t="shared" si="7"/>
        <v>0</v>
      </c>
      <c r="P316" s="160">
        <f t="shared" si="8"/>
        <v>0</v>
      </c>
      <c r="Q316" s="231">
        <v>11.6</v>
      </c>
      <c r="AI316" s="113" t="s">
        <v>122</v>
      </c>
      <c r="AK316" s="113" t="s">
        <v>118</v>
      </c>
      <c r="AL316" s="113" t="s">
        <v>67</v>
      </c>
      <c r="AP316" s="17" t="s">
        <v>116</v>
      </c>
      <c r="AV316" s="114" t="e">
        <f>IF(#REF!="základní",J316,0)</f>
        <v>#REF!</v>
      </c>
      <c r="AW316" s="114" t="e">
        <f>IF(#REF!="snížená",J316,0)</f>
        <v>#REF!</v>
      </c>
      <c r="AX316" s="114" t="e">
        <f>IF(#REF!="zákl. přenesená",J316,0)</f>
        <v>#REF!</v>
      </c>
      <c r="AY316" s="114" t="e">
        <f>IF(#REF!="sníž. přenesená",J316,0)</f>
        <v>#REF!</v>
      </c>
      <c r="AZ316" s="114" t="e">
        <f>IF(#REF!="nulová",J316,0)</f>
        <v>#REF!</v>
      </c>
      <c r="BA316" s="17" t="s">
        <v>65</v>
      </c>
      <c r="BB316" s="114">
        <f>ROUND(I316*H316,2)</f>
        <v>5614.4</v>
      </c>
      <c r="BC316" s="17" t="s">
        <v>122</v>
      </c>
      <c r="BD316" s="113" t="s">
        <v>368</v>
      </c>
    </row>
    <row r="317" spans="2:56" s="14" customFormat="1">
      <c r="B317" s="126"/>
      <c r="D317" s="116" t="s">
        <v>123</v>
      </c>
      <c r="E317" s="127" t="s">
        <v>1</v>
      </c>
      <c r="F317" s="128" t="s">
        <v>304</v>
      </c>
      <c r="H317" s="127"/>
      <c r="I317" s="129"/>
      <c r="K317" s="210"/>
      <c r="L317" s="176"/>
      <c r="M317" s="176"/>
      <c r="N317" s="161"/>
      <c r="O317" s="159"/>
      <c r="P317" s="160"/>
      <c r="AK317" s="127" t="s">
        <v>123</v>
      </c>
      <c r="AL317" s="127" t="s">
        <v>67</v>
      </c>
      <c r="AM317" s="14" t="s">
        <v>65</v>
      </c>
      <c r="AN317" s="14" t="s">
        <v>28</v>
      </c>
      <c r="AO317" s="14" t="s">
        <v>57</v>
      </c>
      <c r="AP317" s="127" t="s">
        <v>116</v>
      </c>
    </row>
    <row r="318" spans="2:56" s="12" customFormat="1">
      <c r="B318" s="115"/>
      <c r="D318" s="116" t="s">
        <v>123</v>
      </c>
      <c r="E318" s="117" t="s">
        <v>1</v>
      </c>
      <c r="F318" s="118" t="s">
        <v>369</v>
      </c>
      <c r="H318" s="119"/>
      <c r="I318" s="120"/>
      <c r="K318" s="208"/>
      <c r="L318" s="174"/>
      <c r="M318" s="174"/>
      <c r="N318" s="161"/>
      <c r="O318" s="159"/>
      <c r="P318" s="160"/>
      <c r="AK318" s="117" t="s">
        <v>123</v>
      </c>
      <c r="AL318" s="117" t="s">
        <v>67</v>
      </c>
      <c r="AM318" s="12" t="s">
        <v>67</v>
      </c>
      <c r="AN318" s="12" t="s">
        <v>28</v>
      </c>
      <c r="AO318" s="12" t="s">
        <v>57</v>
      </c>
      <c r="AP318" s="117" t="s">
        <v>116</v>
      </c>
    </row>
    <row r="319" spans="2:56" s="13" customFormat="1">
      <c r="B319" s="121"/>
      <c r="D319" s="116" t="s">
        <v>123</v>
      </c>
      <c r="E319" s="122" t="s">
        <v>1</v>
      </c>
      <c r="F319" s="123" t="s">
        <v>125</v>
      </c>
      <c r="H319" s="124"/>
      <c r="I319" s="125"/>
      <c r="K319" s="209"/>
      <c r="L319" s="175"/>
      <c r="M319" s="175"/>
      <c r="N319" s="161"/>
      <c r="O319" s="159"/>
      <c r="P319" s="160"/>
      <c r="AK319" s="122" t="s">
        <v>123</v>
      </c>
      <c r="AL319" s="122" t="s">
        <v>67</v>
      </c>
      <c r="AM319" s="13" t="s">
        <v>122</v>
      </c>
      <c r="AN319" s="13" t="s">
        <v>28</v>
      </c>
      <c r="AO319" s="13" t="s">
        <v>65</v>
      </c>
      <c r="AP319" s="122" t="s">
        <v>116</v>
      </c>
    </row>
    <row r="320" spans="2:56" s="1" customFormat="1" ht="24.15" customHeight="1">
      <c r="B320" s="106"/>
      <c r="C320" s="130" t="s">
        <v>265</v>
      </c>
      <c r="D320" s="130" t="s">
        <v>224</v>
      </c>
      <c r="E320" s="131" t="s">
        <v>370</v>
      </c>
      <c r="F320" s="132" t="s">
        <v>371</v>
      </c>
      <c r="G320" s="133" t="s">
        <v>121</v>
      </c>
      <c r="H320" s="134">
        <v>11.948</v>
      </c>
      <c r="I320" s="135">
        <v>779</v>
      </c>
      <c r="J320" s="155">
        <f>ROUND(I320*H320,2)</f>
        <v>9307.49</v>
      </c>
      <c r="K320" s="211"/>
      <c r="L320" s="161"/>
      <c r="M320" s="161">
        <v>11.948</v>
      </c>
      <c r="N320" s="161">
        <f t="shared" ref="N320:N386" si="9">M320*I320</f>
        <v>9307.4920000000002</v>
      </c>
      <c r="O320" s="159">
        <f t="shared" ref="O320:O386" si="10">H320-M320-K320</f>
        <v>0</v>
      </c>
      <c r="P320" s="160">
        <f t="shared" ref="P320:P386" si="11">J320-N320-L320</f>
        <v>-2.0000000004074536E-3</v>
      </c>
      <c r="Q320" s="231">
        <f>Q316*1.03</f>
        <v>11.948</v>
      </c>
      <c r="AI320" s="113" t="s">
        <v>140</v>
      </c>
      <c r="AK320" s="113" t="s">
        <v>224</v>
      </c>
      <c r="AL320" s="113" t="s">
        <v>67</v>
      </c>
      <c r="AP320" s="17" t="s">
        <v>116</v>
      </c>
      <c r="AV320" s="114" t="e">
        <f>IF(#REF!="základní",J320,0)</f>
        <v>#REF!</v>
      </c>
      <c r="AW320" s="114" t="e">
        <f>IF(#REF!="snížená",J320,0)</f>
        <v>#REF!</v>
      </c>
      <c r="AX320" s="114" t="e">
        <f>IF(#REF!="zákl. přenesená",J320,0)</f>
        <v>#REF!</v>
      </c>
      <c r="AY320" s="114" t="e">
        <f>IF(#REF!="sníž. přenesená",J320,0)</f>
        <v>#REF!</v>
      </c>
      <c r="AZ320" s="114" t="e">
        <f>IF(#REF!="nulová",J320,0)</f>
        <v>#REF!</v>
      </c>
      <c r="BA320" s="17" t="s">
        <v>65</v>
      </c>
      <c r="BB320" s="114">
        <f>ROUND(I320*H320,2)</f>
        <v>9307.49</v>
      </c>
      <c r="BC320" s="17" t="s">
        <v>122</v>
      </c>
      <c r="BD320" s="113" t="s">
        <v>372</v>
      </c>
    </row>
    <row r="321" spans="2:56" s="12" customFormat="1">
      <c r="B321" s="115"/>
      <c r="D321" s="116" t="s">
        <v>123</v>
      </c>
      <c r="E321" s="117" t="s">
        <v>1</v>
      </c>
      <c r="F321" s="118" t="s">
        <v>373</v>
      </c>
      <c r="H321" s="119"/>
      <c r="I321" s="120"/>
      <c r="K321" s="208"/>
      <c r="L321" s="174"/>
      <c r="M321" s="174"/>
      <c r="N321" s="161"/>
      <c r="O321" s="159"/>
      <c r="P321" s="160"/>
      <c r="AK321" s="117" t="s">
        <v>123</v>
      </c>
      <c r="AL321" s="117" t="s">
        <v>67</v>
      </c>
      <c r="AM321" s="12" t="s">
        <v>67</v>
      </c>
      <c r="AN321" s="12" t="s">
        <v>28</v>
      </c>
      <c r="AO321" s="12" t="s">
        <v>57</v>
      </c>
      <c r="AP321" s="117" t="s">
        <v>116</v>
      </c>
    </row>
    <row r="322" spans="2:56" s="13" customFormat="1">
      <c r="B322" s="121"/>
      <c r="D322" s="116" t="s">
        <v>123</v>
      </c>
      <c r="E322" s="122" t="s">
        <v>1</v>
      </c>
      <c r="F322" s="123" t="s">
        <v>125</v>
      </c>
      <c r="H322" s="124"/>
      <c r="I322" s="125"/>
      <c r="K322" s="209"/>
      <c r="L322" s="175"/>
      <c r="M322" s="175"/>
      <c r="N322" s="161"/>
      <c r="O322" s="159"/>
      <c r="P322" s="160"/>
      <c r="AK322" s="122" t="s">
        <v>123</v>
      </c>
      <c r="AL322" s="122" t="s">
        <v>67</v>
      </c>
      <c r="AM322" s="13" t="s">
        <v>122</v>
      </c>
      <c r="AN322" s="13" t="s">
        <v>28</v>
      </c>
      <c r="AO322" s="13" t="s">
        <v>65</v>
      </c>
      <c r="AP322" s="122" t="s">
        <v>116</v>
      </c>
    </row>
    <row r="323" spans="2:56" s="11" customFormat="1" ht="22.95" customHeight="1">
      <c r="B323" s="97"/>
      <c r="D323" s="98" t="s">
        <v>56</v>
      </c>
      <c r="E323" s="104" t="s">
        <v>152</v>
      </c>
      <c r="F323" s="104" t="s">
        <v>374</v>
      </c>
      <c r="I323" s="100"/>
      <c r="J323" s="105">
        <f>SUM(J324:J417)</f>
        <v>83826.19</v>
      </c>
      <c r="K323" s="207"/>
      <c r="L323" s="177"/>
      <c r="M323" s="177"/>
      <c r="N323" s="161"/>
      <c r="O323" s="159"/>
      <c r="P323" s="160"/>
      <c r="AI323" s="98" t="s">
        <v>65</v>
      </c>
      <c r="AK323" s="102" t="s">
        <v>56</v>
      </c>
      <c r="AL323" s="102" t="s">
        <v>65</v>
      </c>
      <c r="AP323" s="98" t="s">
        <v>116</v>
      </c>
      <c r="BB323" s="103">
        <f>SUM(BB324:BB419)</f>
        <v>29046.189999999995</v>
      </c>
    </row>
    <row r="324" spans="2:56" s="1" customFormat="1" ht="24.15" customHeight="1">
      <c r="B324" s="106"/>
      <c r="C324" s="107" t="s">
        <v>375</v>
      </c>
      <c r="D324" s="107" t="s">
        <v>118</v>
      </c>
      <c r="E324" s="108" t="s">
        <v>376</v>
      </c>
      <c r="F324" s="109" t="s">
        <v>377</v>
      </c>
      <c r="G324" s="110" t="s">
        <v>378</v>
      </c>
      <c r="H324" s="111"/>
      <c r="I324" s="112">
        <v>283</v>
      </c>
      <c r="J324" s="154">
        <f>ROUND(I324*H324,2)</f>
        <v>0</v>
      </c>
      <c r="K324" s="147"/>
      <c r="L324" s="161"/>
      <c r="M324" s="161">
        <v>0</v>
      </c>
      <c r="N324" s="161">
        <f t="shared" si="9"/>
        <v>0</v>
      </c>
      <c r="O324" s="159">
        <f t="shared" si="10"/>
        <v>0</v>
      </c>
      <c r="P324" s="160">
        <f t="shared" si="11"/>
        <v>0</v>
      </c>
      <c r="AI324" s="113" t="s">
        <v>122</v>
      </c>
      <c r="AK324" s="113" t="s">
        <v>118</v>
      </c>
      <c r="AL324" s="113" t="s">
        <v>67</v>
      </c>
      <c r="AP324" s="17" t="s">
        <v>116</v>
      </c>
      <c r="AV324" s="114" t="e">
        <f>IF(#REF!="základní",J324,0)</f>
        <v>#REF!</v>
      </c>
      <c r="AW324" s="114" t="e">
        <f>IF(#REF!="snížená",J324,0)</f>
        <v>#REF!</v>
      </c>
      <c r="AX324" s="114" t="e">
        <f>IF(#REF!="zákl. přenesená",J324,0)</f>
        <v>#REF!</v>
      </c>
      <c r="AY324" s="114" t="e">
        <f>IF(#REF!="sníž. přenesená",J324,0)</f>
        <v>#REF!</v>
      </c>
      <c r="AZ324" s="114" t="e">
        <f>IF(#REF!="nulová",J324,0)</f>
        <v>#REF!</v>
      </c>
      <c r="BA324" s="17" t="s">
        <v>65</v>
      </c>
      <c r="BB324" s="114">
        <f>ROUND(I324*H324,2)</f>
        <v>0</v>
      </c>
      <c r="BC324" s="17" t="s">
        <v>122</v>
      </c>
      <c r="BD324" s="113" t="s">
        <v>379</v>
      </c>
    </row>
    <row r="325" spans="2:56" s="12" customFormat="1">
      <c r="B325" s="115"/>
      <c r="D325" s="116" t="s">
        <v>123</v>
      </c>
      <c r="E325" s="117" t="s">
        <v>1</v>
      </c>
      <c r="F325" s="118" t="s">
        <v>380</v>
      </c>
      <c r="H325" s="119"/>
      <c r="I325" s="120"/>
      <c r="K325" s="208"/>
      <c r="L325" s="174"/>
      <c r="M325" s="174"/>
      <c r="N325" s="161"/>
      <c r="O325" s="159"/>
      <c r="P325" s="160"/>
      <c r="AK325" s="117" t="s">
        <v>123</v>
      </c>
      <c r="AL325" s="117" t="s">
        <v>67</v>
      </c>
      <c r="AM325" s="12" t="s">
        <v>67</v>
      </c>
      <c r="AN325" s="12" t="s">
        <v>28</v>
      </c>
      <c r="AO325" s="12" t="s">
        <v>57</v>
      </c>
      <c r="AP325" s="117" t="s">
        <v>116</v>
      </c>
    </row>
    <row r="326" spans="2:56" s="13" customFormat="1">
      <c r="B326" s="121"/>
      <c r="D326" s="116" t="s">
        <v>123</v>
      </c>
      <c r="E326" s="122" t="s">
        <v>1</v>
      </c>
      <c r="F326" s="123" t="s">
        <v>125</v>
      </c>
      <c r="H326" s="124"/>
      <c r="I326" s="125"/>
      <c r="K326" s="209"/>
      <c r="L326" s="175"/>
      <c r="M326" s="175"/>
      <c r="N326" s="161"/>
      <c r="O326" s="159"/>
      <c r="P326" s="160"/>
      <c r="AK326" s="122" t="s">
        <v>123</v>
      </c>
      <c r="AL326" s="122" t="s">
        <v>67</v>
      </c>
      <c r="AM326" s="13" t="s">
        <v>122</v>
      </c>
      <c r="AN326" s="13" t="s">
        <v>28</v>
      </c>
      <c r="AO326" s="13" t="s">
        <v>65</v>
      </c>
      <c r="AP326" s="122" t="s">
        <v>116</v>
      </c>
    </row>
    <row r="327" spans="2:56" s="1" customFormat="1" ht="24.15" customHeight="1">
      <c r="B327" s="106"/>
      <c r="C327" s="130" t="s">
        <v>270</v>
      </c>
      <c r="D327" s="130" t="s">
        <v>224</v>
      </c>
      <c r="E327" s="131" t="s">
        <v>381</v>
      </c>
      <c r="F327" s="132" t="s">
        <v>382</v>
      </c>
      <c r="G327" s="133" t="s">
        <v>378</v>
      </c>
      <c r="H327" s="134"/>
      <c r="I327" s="135">
        <v>605</v>
      </c>
      <c r="J327" s="155">
        <f>ROUND(I327*H327,2)</f>
        <v>0</v>
      </c>
      <c r="K327" s="211"/>
      <c r="L327" s="161"/>
      <c r="M327" s="161">
        <v>0</v>
      </c>
      <c r="N327" s="161">
        <f t="shared" si="9"/>
        <v>0</v>
      </c>
      <c r="O327" s="159">
        <f t="shared" si="10"/>
        <v>0</v>
      </c>
      <c r="P327" s="160">
        <f t="shared" si="11"/>
        <v>0</v>
      </c>
      <c r="AI327" s="113" t="s">
        <v>140</v>
      </c>
      <c r="AK327" s="113" t="s">
        <v>224</v>
      </c>
      <c r="AL327" s="113" t="s">
        <v>67</v>
      </c>
      <c r="AP327" s="17" t="s">
        <v>116</v>
      </c>
      <c r="AV327" s="114" t="e">
        <f>IF(#REF!="základní",J327,0)</f>
        <v>#REF!</v>
      </c>
      <c r="AW327" s="114" t="e">
        <f>IF(#REF!="snížená",J327,0)</f>
        <v>#REF!</v>
      </c>
      <c r="AX327" s="114" t="e">
        <f>IF(#REF!="zákl. přenesená",J327,0)</f>
        <v>#REF!</v>
      </c>
      <c r="AY327" s="114" t="e">
        <f>IF(#REF!="sníž. přenesená",J327,0)</f>
        <v>#REF!</v>
      </c>
      <c r="AZ327" s="114" t="e">
        <f>IF(#REF!="nulová",J327,0)</f>
        <v>#REF!</v>
      </c>
      <c r="BA327" s="17" t="s">
        <v>65</v>
      </c>
      <c r="BB327" s="114">
        <f>ROUND(I327*H327,2)</f>
        <v>0</v>
      </c>
      <c r="BC327" s="17" t="s">
        <v>122</v>
      </c>
      <c r="BD327" s="113" t="s">
        <v>383</v>
      </c>
    </row>
    <row r="328" spans="2:56" s="12" customFormat="1">
      <c r="B328" s="115"/>
      <c r="D328" s="116" t="s">
        <v>123</v>
      </c>
      <c r="E328" s="117" t="s">
        <v>1</v>
      </c>
      <c r="F328" s="118" t="s">
        <v>384</v>
      </c>
      <c r="H328" s="119"/>
      <c r="I328" s="120"/>
      <c r="K328" s="208"/>
      <c r="L328" s="174"/>
      <c r="M328" s="174"/>
      <c r="N328" s="161"/>
      <c r="O328" s="159"/>
      <c r="P328" s="160"/>
      <c r="AK328" s="117" t="s">
        <v>123</v>
      </c>
      <c r="AL328" s="117" t="s">
        <v>67</v>
      </c>
      <c r="AM328" s="12" t="s">
        <v>67</v>
      </c>
      <c r="AN328" s="12" t="s">
        <v>28</v>
      </c>
      <c r="AO328" s="12" t="s">
        <v>57</v>
      </c>
      <c r="AP328" s="117" t="s">
        <v>116</v>
      </c>
    </row>
    <row r="329" spans="2:56" s="12" customFormat="1">
      <c r="B329" s="115"/>
      <c r="D329" s="116" t="s">
        <v>123</v>
      </c>
      <c r="E329" s="117" t="s">
        <v>1</v>
      </c>
      <c r="F329" s="118" t="s">
        <v>385</v>
      </c>
      <c r="H329" s="119"/>
      <c r="I329" s="120"/>
      <c r="K329" s="208"/>
      <c r="L329" s="174"/>
      <c r="M329" s="174"/>
      <c r="N329" s="161"/>
      <c r="O329" s="159"/>
      <c r="P329" s="160"/>
      <c r="AK329" s="117" t="s">
        <v>123</v>
      </c>
      <c r="AL329" s="117" t="s">
        <v>67</v>
      </c>
      <c r="AM329" s="12" t="s">
        <v>67</v>
      </c>
      <c r="AN329" s="12" t="s">
        <v>28</v>
      </c>
      <c r="AO329" s="12" t="s">
        <v>57</v>
      </c>
      <c r="AP329" s="117" t="s">
        <v>116</v>
      </c>
    </row>
    <row r="330" spans="2:56" s="12" customFormat="1">
      <c r="B330" s="115"/>
      <c r="D330" s="116" t="s">
        <v>123</v>
      </c>
      <c r="E330" s="117" t="s">
        <v>1</v>
      </c>
      <c r="F330" s="118" t="s">
        <v>386</v>
      </c>
      <c r="H330" s="119"/>
      <c r="I330" s="120"/>
      <c r="K330" s="208"/>
      <c r="L330" s="174"/>
      <c r="M330" s="174"/>
      <c r="N330" s="161"/>
      <c r="O330" s="159"/>
      <c r="P330" s="160"/>
      <c r="AK330" s="117" t="s">
        <v>123</v>
      </c>
      <c r="AL330" s="117" t="s">
        <v>67</v>
      </c>
      <c r="AM330" s="12" t="s">
        <v>67</v>
      </c>
      <c r="AN330" s="12" t="s">
        <v>28</v>
      </c>
      <c r="AO330" s="12" t="s">
        <v>57</v>
      </c>
      <c r="AP330" s="117" t="s">
        <v>116</v>
      </c>
    </row>
    <row r="331" spans="2:56" s="13" customFormat="1">
      <c r="B331" s="121"/>
      <c r="D331" s="116" t="s">
        <v>123</v>
      </c>
      <c r="E331" s="122" t="s">
        <v>1</v>
      </c>
      <c r="F331" s="123" t="s">
        <v>125</v>
      </c>
      <c r="H331" s="124"/>
      <c r="I331" s="125"/>
      <c r="K331" s="209"/>
      <c r="L331" s="175"/>
      <c r="M331" s="175"/>
      <c r="N331" s="161"/>
      <c r="O331" s="159"/>
      <c r="P331" s="160"/>
      <c r="AK331" s="122" t="s">
        <v>123</v>
      </c>
      <c r="AL331" s="122" t="s">
        <v>67</v>
      </c>
      <c r="AM331" s="13" t="s">
        <v>122</v>
      </c>
      <c r="AN331" s="13" t="s">
        <v>28</v>
      </c>
      <c r="AO331" s="13" t="s">
        <v>65</v>
      </c>
      <c r="AP331" s="122" t="s">
        <v>116</v>
      </c>
    </row>
    <row r="332" spans="2:56" s="1" customFormat="1" ht="24.15" customHeight="1">
      <c r="B332" s="106"/>
      <c r="C332" s="130" t="s">
        <v>387</v>
      </c>
      <c r="D332" s="130" t="s">
        <v>224</v>
      </c>
      <c r="E332" s="131" t="s">
        <v>388</v>
      </c>
      <c r="F332" s="132" t="s">
        <v>389</v>
      </c>
      <c r="G332" s="133" t="s">
        <v>378</v>
      </c>
      <c r="H332" s="134"/>
      <c r="I332" s="135">
        <v>658</v>
      </c>
      <c r="J332" s="155">
        <f>ROUND(I332*H332,2)</f>
        <v>0</v>
      </c>
      <c r="K332" s="211"/>
      <c r="L332" s="161"/>
      <c r="M332" s="161">
        <v>0</v>
      </c>
      <c r="N332" s="161">
        <f t="shared" si="9"/>
        <v>0</v>
      </c>
      <c r="O332" s="159">
        <f t="shared" si="10"/>
        <v>0</v>
      </c>
      <c r="P332" s="160">
        <f t="shared" si="11"/>
        <v>0</v>
      </c>
      <c r="AI332" s="113" t="s">
        <v>140</v>
      </c>
      <c r="AK332" s="113" t="s">
        <v>224</v>
      </c>
      <c r="AL332" s="113" t="s">
        <v>67</v>
      </c>
      <c r="AP332" s="17" t="s">
        <v>116</v>
      </c>
      <c r="AV332" s="114" t="e">
        <f>IF(#REF!="základní",J332,0)</f>
        <v>#REF!</v>
      </c>
      <c r="AW332" s="114" t="e">
        <f>IF(#REF!="snížená",J332,0)</f>
        <v>#REF!</v>
      </c>
      <c r="AX332" s="114" t="e">
        <f>IF(#REF!="zákl. přenesená",J332,0)</f>
        <v>#REF!</v>
      </c>
      <c r="AY332" s="114" t="e">
        <f>IF(#REF!="sníž. přenesená",J332,0)</f>
        <v>#REF!</v>
      </c>
      <c r="AZ332" s="114" t="e">
        <f>IF(#REF!="nulová",J332,0)</f>
        <v>#REF!</v>
      </c>
      <c r="BA332" s="17" t="s">
        <v>65</v>
      </c>
      <c r="BB332" s="114">
        <f>ROUND(I332*H332,2)</f>
        <v>0</v>
      </c>
      <c r="BC332" s="17" t="s">
        <v>122</v>
      </c>
      <c r="BD332" s="113" t="s">
        <v>390</v>
      </c>
    </row>
    <row r="333" spans="2:56" s="12" customFormat="1">
      <c r="B333" s="115"/>
      <c r="D333" s="116" t="s">
        <v>123</v>
      </c>
      <c r="E333" s="117" t="s">
        <v>1</v>
      </c>
      <c r="F333" s="118" t="s">
        <v>391</v>
      </c>
      <c r="H333" s="119"/>
      <c r="I333" s="120"/>
      <c r="K333" s="208"/>
      <c r="L333" s="174"/>
      <c r="M333" s="174"/>
      <c r="N333" s="161"/>
      <c r="O333" s="159"/>
      <c r="P333" s="160"/>
      <c r="AK333" s="117" t="s">
        <v>123</v>
      </c>
      <c r="AL333" s="117" t="s">
        <v>67</v>
      </c>
      <c r="AM333" s="12" t="s">
        <v>67</v>
      </c>
      <c r="AN333" s="12" t="s">
        <v>28</v>
      </c>
      <c r="AO333" s="12" t="s">
        <v>57</v>
      </c>
      <c r="AP333" s="117" t="s">
        <v>116</v>
      </c>
    </row>
    <row r="334" spans="2:56" s="12" customFormat="1">
      <c r="B334" s="115"/>
      <c r="D334" s="116" t="s">
        <v>123</v>
      </c>
      <c r="E334" s="117" t="s">
        <v>1</v>
      </c>
      <c r="F334" s="118" t="s">
        <v>392</v>
      </c>
      <c r="H334" s="119"/>
      <c r="I334" s="120"/>
      <c r="K334" s="208"/>
      <c r="L334" s="174"/>
      <c r="M334" s="174"/>
      <c r="N334" s="161"/>
      <c r="O334" s="159"/>
      <c r="P334" s="160"/>
      <c r="AK334" s="117" t="s">
        <v>123</v>
      </c>
      <c r="AL334" s="117" t="s">
        <v>67</v>
      </c>
      <c r="AM334" s="12" t="s">
        <v>67</v>
      </c>
      <c r="AN334" s="12" t="s">
        <v>28</v>
      </c>
      <c r="AO334" s="12" t="s">
        <v>57</v>
      </c>
      <c r="AP334" s="117" t="s">
        <v>116</v>
      </c>
    </row>
    <row r="335" spans="2:56" s="12" customFormat="1">
      <c r="B335" s="115"/>
      <c r="D335" s="116" t="s">
        <v>123</v>
      </c>
      <c r="E335" s="117" t="s">
        <v>1</v>
      </c>
      <c r="F335" s="118" t="s">
        <v>393</v>
      </c>
      <c r="H335" s="119"/>
      <c r="I335" s="120"/>
      <c r="K335" s="208"/>
      <c r="L335" s="174"/>
      <c r="M335" s="174"/>
      <c r="N335" s="161"/>
      <c r="O335" s="159"/>
      <c r="P335" s="160"/>
      <c r="AK335" s="117" t="s">
        <v>123</v>
      </c>
      <c r="AL335" s="117" t="s">
        <v>67</v>
      </c>
      <c r="AM335" s="12" t="s">
        <v>67</v>
      </c>
      <c r="AN335" s="12" t="s">
        <v>28</v>
      </c>
      <c r="AO335" s="12" t="s">
        <v>57</v>
      </c>
      <c r="AP335" s="117" t="s">
        <v>116</v>
      </c>
    </row>
    <row r="336" spans="2:56" s="13" customFormat="1">
      <c r="B336" s="121"/>
      <c r="D336" s="116" t="s">
        <v>123</v>
      </c>
      <c r="E336" s="122" t="s">
        <v>1</v>
      </c>
      <c r="F336" s="123" t="s">
        <v>125</v>
      </c>
      <c r="H336" s="124"/>
      <c r="I336" s="125"/>
      <c r="K336" s="209"/>
      <c r="L336" s="175"/>
      <c r="M336" s="175"/>
      <c r="N336" s="161"/>
      <c r="O336" s="159"/>
      <c r="P336" s="160"/>
      <c r="AK336" s="122" t="s">
        <v>123</v>
      </c>
      <c r="AL336" s="122" t="s">
        <v>67</v>
      </c>
      <c r="AM336" s="13" t="s">
        <v>122</v>
      </c>
      <c r="AN336" s="13" t="s">
        <v>28</v>
      </c>
      <c r="AO336" s="13" t="s">
        <v>65</v>
      </c>
      <c r="AP336" s="122" t="s">
        <v>116</v>
      </c>
    </row>
    <row r="337" spans="2:56" s="1" customFormat="1" ht="21.75" customHeight="1">
      <c r="B337" s="106"/>
      <c r="C337" s="130" t="s">
        <v>275</v>
      </c>
      <c r="D337" s="130" t="s">
        <v>224</v>
      </c>
      <c r="E337" s="131" t="s">
        <v>394</v>
      </c>
      <c r="F337" s="132" t="s">
        <v>395</v>
      </c>
      <c r="G337" s="133" t="s">
        <v>378</v>
      </c>
      <c r="H337" s="134"/>
      <c r="I337" s="135">
        <v>807</v>
      </c>
      <c r="J337" s="155">
        <f>ROUND(I337*H337,2)</f>
        <v>0</v>
      </c>
      <c r="K337" s="211"/>
      <c r="L337" s="161"/>
      <c r="M337" s="161">
        <v>0</v>
      </c>
      <c r="N337" s="161">
        <f t="shared" si="9"/>
        <v>0</v>
      </c>
      <c r="O337" s="159">
        <f t="shared" si="10"/>
        <v>0</v>
      </c>
      <c r="P337" s="160">
        <f t="shared" si="11"/>
        <v>0</v>
      </c>
      <c r="AI337" s="113" t="s">
        <v>140</v>
      </c>
      <c r="AK337" s="113" t="s">
        <v>224</v>
      </c>
      <c r="AL337" s="113" t="s">
        <v>67</v>
      </c>
      <c r="AP337" s="17" t="s">
        <v>116</v>
      </c>
      <c r="AV337" s="114" t="e">
        <f>IF(#REF!="základní",J337,0)</f>
        <v>#REF!</v>
      </c>
      <c r="AW337" s="114" t="e">
        <f>IF(#REF!="snížená",J337,0)</f>
        <v>#REF!</v>
      </c>
      <c r="AX337" s="114" t="e">
        <f>IF(#REF!="zákl. přenesená",J337,0)</f>
        <v>#REF!</v>
      </c>
      <c r="AY337" s="114" t="e">
        <f>IF(#REF!="sníž. přenesená",J337,0)</f>
        <v>#REF!</v>
      </c>
      <c r="AZ337" s="114" t="e">
        <f>IF(#REF!="nulová",J337,0)</f>
        <v>#REF!</v>
      </c>
      <c r="BA337" s="17" t="s">
        <v>65</v>
      </c>
      <c r="BB337" s="114">
        <f>ROUND(I337*H337,2)</f>
        <v>0</v>
      </c>
      <c r="BC337" s="17" t="s">
        <v>122</v>
      </c>
      <c r="BD337" s="113" t="s">
        <v>396</v>
      </c>
    </row>
    <row r="338" spans="2:56" s="12" customFormat="1">
      <c r="B338" s="115"/>
      <c r="D338" s="116" t="s">
        <v>123</v>
      </c>
      <c r="E338" s="117" t="s">
        <v>1</v>
      </c>
      <c r="F338" s="118" t="s">
        <v>397</v>
      </c>
      <c r="H338" s="119"/>
      <c r="I338" s="120"/>
      <c r="K338" s="208"/>
      <c r="L338" s="174"/>
      <c r="M338" s="174"/>
      <c r="N338" s="161"/>
      <c r="O338" s="159"/>
      <c r="P338" s="160"/>
      <c r="AK338" s="117" t="s">
        <v>123</v>
      </c>
      <c r="AL338" s="117" t="s">
        <v>67</v>
      </c>
      <c r="AM338" s="12" t="s">
        <v>67</v>
      </c>
      <c r="AN338" s="12" t="s">
        <v>28</v>
      </c>
      <c r="AO338" s="12" t="s">
        <v>57</v>
      </c>
      <c r="AP338" s="117" t="s">
        <v>116</v>
      </c>
    </row>
    <row r="339" spans="2:56" s="13" customFormat="1">
      <c r="B339" s="121"/>
      <c r="D339" s="116" t="s">
        <v>123</v>
      </c>
      <c r="E339" s="122" t="s">
        <v>1</v>
      </c>
      <c r="F339" s="123" t="s">
        <v>125</v>
      </c>
      <c r="H339" s="124"/>
      <c r="I339" s="125"/>
      <c r="K339" s="209"/>
      <c r="L339" s="175"/>
      <c r="M339" s="175"/>
      <c r="N339" s="161"/>
      <c r="O339" s="159"/>
      <c r="P339" s="160"/>
      <c r="AK339" s="122" t="s">
        <v>123</v>
      </c>
      <c r="AL339" s="122" t="s">
        <v>67</v>
      </c>
      <c r="AM339" s="13" t="s">
        <v>122</v>
      </c>
      <c r="AN339" s="13" t="s">
        <v>28</v>
      </c>
      <c r="AO339" s="13" t="s">
        <v>65</v>
      </c>
      <c r="AP339" s="122" t="s">
        <v>116</v>
      </c>
    </row>
    <row r="340" spans="2:56" s="1" customFormat="1" ht="24.15" customHeight="1">
      <c r="B340" s="106"/>
      <c r="C340" s="130" t="s">
        <v>398</v>
      </c>
      <c r="D340" s="130" t="s">
        <v>224</v>
      </c>
      <c r="E340" s="131" t="s">
        <v>399</v>
      </c>
      <c r="F340" s="132" t="s">
        <v>400</v>
      </c>
      <c r="G340" s="133" t="s">
        <v>378</v>
      </c>
      <c r="H340" s="134"/>
      <c r="I340" s="135">
        <v>657</v>
      </c>
      <c r="J340" s="155">
        <f>ROUND(I340*H340,2)</f>
        <v>0</v>
      </c>
      <c r="K340" s="211"/>
      <c r="L340" s="161"/>
      <c r="M340" s="161">
        <v>0</v>
      </c>
      <c r="N340" s="161">
        <f t="shared" si="9"/>
        <v>0</v>
      </c>
      <c r="O340" s="159">
        <f t="shared" si="10"/>
        <v>0</v>
      </c>
      <c r="P340" s="160">
        <f t="shared" si="11"/>
        <v>0</v>
      </c>
      <c r="AI340" s="113" t="s">
        <v>140</v>
      </c>
      <c r="AK340" s="113" t="s">
        <v>224</v>
      </c>
      <c r="AL340" s="113" t="s">
        <v>67</v>
      </c>
      <c r="AP340" s="17" t="s">
        <v>116</v>
      </c>
      <c r="AV340" s="114" t="e">
        <f>IF(#REF!="základní",J340,0)</f>
        <v>#REF!</v>
      </c>
      <c r="AW340" s="114" t="e">
        <f>IF(#REF!="snížená",J340,0)</f>
        <v>#REF!</v>
      </c>
      <c r="AX340" s="114" t="e">
        <f>IF(#REF!="zákl. přenesená",J340,0)</f>
        <v>#REF!</v>
      </c>
      <c r="AY340" s="114" t="e">
        <f>IF(#REF!="sníž. přenesená",J340,0)</f>
        <v>#REF!</v>
      </c>
      <c r="AZ340" s="114" t="e">
        <f>IF(#REF!="nulová",J340,0)</f>
        <v>#REF!</v>
      </c>
      <c r="BA340" s="17" t="s">
        <v>65</v>
      </c>
      <c r="BB340" s="114">
        <f>ROUND(I340*H340,2)</f>
        <v>0</v>
      </c>
      <c r="BC340" s="17" t="s">
        <v>122</v>
      </c>
      <c r="BD340" s="113" t="s">
        <v>401</v>
      </c>
    </row>
    <row r="341" spans="2:56" s="12" customFormat="1">
      <c r="B341" s="115"/>
      <c r="D341" s="116" t="s">
        <v>123</v>
      </c>
      <c r="E341" s="117" t="s">
        <v>1</v>
      </c>
      <c r="F341" s="118" t="s">
        <v>402</v>
      </c>
      <c r="H341" s="119"/>
      <c r="I341" s="120"/>
      <c r="K341" s="208"/>
      <c r="L341" s="174"/>
      <c r="M341" s="174"/>
      <c r="N341" s="161"/>
      <c r="O341" s="159"/>
      <c r="P341" s="160"/>
      <c r="AK341" s="117" t="s">
        <v>123</v>
      </c>
      <c r="AL341" s="117" t="s">
        <v>67</v>
      </c>
      <c r="AM341" s="12" t="s">
        <v>67</v>
      </c>
      <c r="AN341" s="12" t="s">
        <v>28</v>
      </c>
      <c r="AO341" s="12" t="s">
        <v>57</v>
      </c>
      <c r="AP341" s="117" t="s">
        <v>116</v>
      </c>
    </row>
    <row r="342" spans="2:56" s="13" customFormat="1">
      <c r="B342" s="121"/>
      <c r="D342" s="116" t="s">
        <v>123</v>
      </c>
      <c r="E342" s="122" t="s">
        <v>1</v>
      </c>
      <c r="F342" s="123" t="s">
        <v>125</v>
      </c>
      <c r="H342" s="124"/>
      <c r="I342" s="125"/>
      <c r="K342" s="209"/>
      <c r="L342" s="175"/>
      <c r="M342" s="175"/>
      <c r="N342" s="161"/>
      <c r="O342" s="159"/>
      <c r="P342" s="160"/>
      <c r="AK342" s="122" t="s">
        <v>123</v>
      </c>
      <c r="AL342" s="122" t="s">
        <v>67</v>
      </c>
      <c r="AM342" s="13" t="s">
        <v>122</v>
      </c>
      <c r="AN342" s="13" t="s">
        <v>28</v>
      </c>
      <c r="AO342" s="13" t="s">
        <v>65</v>
      </c>
      <c r="AP342" s="122" t="s">
        <v>116</v>
      </c>
    </row>
    <row r="343" spans="2:56" s="1" customFormat="1" ht="21.75" customHeight="1">
      <c r="B343" s="106"/>
      <c r="C343" s="130" t="s">
        <v>279</v>
      </c>
      <c r="D343" s="130" t="s">
        <v>224</v>
      </c>
      <c r="E343" s="131" t="s">
        <v>403</v>
      </c>
      <c r="F343" s="132" t="s">
        <v>404</v>
      </c>
      <c r="G343" s="133" t="s">
        <v>378</v>
      </c>
      <c r="H343" s="134"/>
      <c r="I343" s="135">
        <v>356</v>
      </c>
      <c r="J343" s="155">
        <f>ROUND(I343*H343,2)</f>
        <v>0</v>
      </c>
      <c r="K343" s="211"/>
      <c r="L343" s="161"/>
      <c r="M343" s="161">
        <v>0</v>
      </c>
      <c r="N343" s="161">
        <f t="shared" si="9"/>
        <v>0</v>
      </c>
      <c r="O343" s="159">
        <f t="shared" si="10"/>
        <v>0</v>
      </c>
      <c r="P343" s="160">
        <f t="shared" si="11"/>
        <v>0</v>
      </c>
      <c r="AI343" s="113" t="s">
        <v>140</v>
      </c>
      <c r="AK343" s="113" t="s">
        <v>224</v>
      </c>
      <c r="AL343" s="113" t="s">
        <v>67</v>
      </c>
      <c r="AP343" s="17" t="s">
        <v>116</v>
      </c>
      <c r="AV343" s="114" t="e">
        <f>IF(#REF!="základní",J343,0)</f>
        <v>#REF!</v>
      </c>
      <c r="AW343" s="114" t="e">
        <f>IF(#REF!="snížená",J343,0)</f>
        <v>#REF!</v>
      </c>
      <c r="AX343" s="114" t="e">
        <f>IF(#REF!="zákl. přenesená",J343,0)</f>
        <v>#REF!</v>
      </c>
      <c r="AY343" s="114" t="e">
        <f>IF(#REF!="sníž. přenesená",J343,0)</f>
        <v>#REF!</v>
      </c>
      <c r="AZ343" s="114" t="e">
        <f>IF(#REF!="nulová",J343,0)</f>
        <v>#REF!</v>
      </c>
      <c r="BA343" s="17" t="s">
        <v>65</v>
      </c>
      <c r="BB343" s="114">
        <f>ROUND(I343*H343,2)</f>
        <v>0</v>
      </c>
      <c r="BC343" s="17" t="s">
        <v>122</v>
      </c>
      <c r="BD343" s="113" t="s">
        <v>405</v>
      </c>
    </row>
    <row r="344" spans="2:56" s="12" customFormat="1">
      <c r="B344" s="115"/>
      <c r="D344" s="116" t="s">
        <v>123</v>
      </c>
      <c r="E344" s="117" t="s">
        <v>1</v>
      </c>
      <c r="F344" s="118" t="s">
        <v>406</v>
      </c>
      <c r="H344" s="119"/>
      <c r="I344" s="120"/>
      <c r="K344" s="208"/>
      <c r="L344" s="174"/>
      <c r="M344" s="174"/>
      <c r="N344" s="161"/>
      <c r="O344" s="159"/>
      <c r="P344" s="160"/>
      <c r="AK344" s="117" t="s">
        <v>123</v>
      </c>
      <c r="AL344" s="117" t="s">
        <v>67</v>
      </c>
      <c r="AM344" s="12" t="s">
        <v>67</v>
      </c>
      <c r="AN344" s="12" t="s">
        <v>28</v>
      </c>
      <c r="AO344" s="12" t="s">
        <v>57</v>
      </c>
      <c r="AP344" s="117" t="s">
        <v>116</v>
      </c>
    </row>
    <row r="345" spans="2:56" s="13" customFormat="1">
      <c r="B345" s="121"/>
      <c r="D345" s="116" t="s">
        <v>123</v>
      </c>
      <c r="E345" s="122" t="s">
        <v>1</v>
      </c>
      <c r="F345" s="123" t="s">
        <v>125</v>
      </c>
      <c r="H345" s="124"/>
      <c r="I345" s="125"/>
      <c r="K345" s="209"/>
      <c r="L345" s="175"/>
      <c r="M345" s="175"/>
      <c r="N345" s="161"/>
      <c r="O345" s="159"/>
      <c r="P345" s="160"/>
      <c r="AK345" s="122" t="s">
        <v>123</v>
      </c>
      <c r="AL345" s="122" t="s">
        <v>67</v>
      </c>
      <c r="AM345" s="13" t="s">
        <v>122</v>
      </c>
      <c r="AN345" s="13" t="s">
        <v>28</v>
      </c>
      <c r="AO345" s="13" t="s">
        <v>65</v>
      </c>
      <c r="AP345" s="122" t="s">
        <v>116</v>
      </c>
    </row>
    <row r="346" spans="2:56" s="1" customFormat="1" ht="16.5" customHeight="1">
      <c r="B346" s="106"/>
      <c r="C346" s="130" t="s">
        <v>407</v>
      </c>
      <c r="D346" s="130" t="s">
        <v>224</v>
      </c>
      <c r="E346" s="131" t="s">
        <v>408</v>
      </c>
      <c r="F346" s="132" t="s">
        <v>409</v>
      </c>
      <c r="G346" s="133" t="s">
        <v>378</v>
      </c>
      <c r="H346" s="134"/>
      <c r="I346" s="135">
        <v>657</v>
      </c>
      <c r="J346" s="155">
        <f>ROUND(I346*H346,2)</f>
        <v>0</v>
      </c>
      <c r="K346" s="211"/>
      <c r="L346" s="161"/>
      <c r="M346" s="161">
        <v>0</v>
      </c>
      <c r="N346" s="161">
        <f t="shared" si="9"/>
        <v>0</v>
      </c>
      <c r="O346" s="159">
        <f t="shared" si="10"/>
        <v>0</v>
      </c>
      <c r="P346" s="160">
        <f t="shared" si="11"/>
        <v>0</v>
      </c>
      <c r="AI346" s="113" t="s">
        <v>140</v>
      </c>
      <c r="AK346" s="113" t="s">
        <v>224</v>
      </c>
      <c r="AL346" s="113" t="s">
        <v>67</v>
      </c>
      <c r="AP346" s="17" t="s">
        <v>116</v>
      </c>
      <c r="AV346" s="114" t="e">
        <f>IF(#REF!="základní",J346,0)</f>
        <v>#REF!</v>
      </c>
      <c r="AW346" s="114" t="e">
        <f>IF(#REF!="snížená",J346,0)</f>
        <v>#REF!</v>
      </c>
      <c r="AX346" s="114" t="e">
        <f>IF(#REF!="zákl. přenesená",J346,0)</f>
        <v>#REF!</v>
      </c>
      <c r="AY346" s="114" t="e">
        <f>IF(#REF!="sníž. přenesená",J346,0)</f>
        <v>#REF!</v>
      </c>
      <c r="AZ346" s="114" t="e">
        <f>IF(#REF!="nulová",J346,0)</f>
        <v>#REF!</v>
      </c>
      <c r="BA346" s="17" t="s">
        <v>65</v>
      </c>
      <c r="BB346" s="114">
        <f>ROUND(I346*H346,2)</f>
        <v>0</v>
      </c>
      <c r="BC346" s="17" t="s">
        <v>122</v>
      </c>
      <c r="BD346" s="113" t="s">
        <v>410</v>
      </c>
    </row>
    <row r="347" spans="2:56" s="12" customFormat="1">
      <c r="B347" s="115"/>
      <c r="D347" s="116" t="s">
        <v>123</v>
      </c>
      <c r="E347" s="117" t="s">
        <v>1</v>
      </c>
      <c r="F347" s="118" t="s">
        <v>411</v>
      </c>
      <c r="H347" s="119"/>
      <c r="I347" s="120"/>
      <c r="K347" s="208"/>
      <c r="L347" s="174"/>
      <c r="M347" s="174"/>
      <c r="N347" s="161"/>
      <c r="O347" s="159"/>
      <c r="P347" s="160"/>
      <c r="AK347" s="117" t="s">
        <v>123</v>
      </c>
      <c r="AL347" s="117" t="s">
        <v>67</v>
      </c>
      <c r="AM347" s="12" t="s">
        <v>67</v>
      </c>
      <c r="AN347" s="12" t="s">
        <v>28</v>
      </c>
      <c r="AO347" s="12" t="s">
        <v>57</v>
      </c>
      <c r="AP347" s="117" t="s">
        <v>116</v>
      </c>
    </row>
    <row r="348" spans="2:56" s="13" customFormat="1">
      <c r="B348" s="121"/>
      <c r="D348" s="116" t="s">
        <v>123</v>
      </c>
      <c r="E348" s="122" t="s">
        <v>1</v>
      </c>
      <c r="F348" s="123" t="s">
        <v>125</v>
      </c>
      <c r="H348" s="124"/>
      <c r="I348" s="125"/>
      <c r="K348" s="209"/>
      <c r="L348" s="175"/>
      <c r="M348" s="175"/>
      <c r="N348" s="161"/>
      <c r="O348" s="159"/>
      <c r="P348" s="160"/>
      <c r="AK348" s="122" t="s">
        <v>123</v>
      </c>
      <c r="AL348" s="122" t="s">
        <v>67</v>
      </c>
      <c r="AM348" s="13" t="s">
        <v>122</v>
      </c>
      <c r="AN348" s="13" t="s">
        <v>28</v>
      </c>
      <c r="AO348" s="13" t="s">
        <v>65</v>
      </c>
      <c r="AP348" s="122" t="s">
        <v>116</v>
      </c>
    </row>
    <row r="349" spans="2:56" s="1" customFormat="1" ht="16.5" customHeight="1">
      <c r="B349" s="106"/>
      <c r="C349" s="130" t="s">
        <v>285</v>
      </c>
      <c r="D349" s="130" t="s">
        <v>224</v>
      </c>
      <c r="E349" s="131" t="s">
        <v>412</v>
      </c>
      <c r="F349" s="132" t="s">
        <v>413</v>
      </c>
      <c r="G349" s="133" t="s">
        <v>378</v>
      </c>
      <c r="H349" s="134"/>
      <c r="I349" s="135">
        <v>807</v>
      </c>
      <c r="J349" s="155">
        <f>ROUND(I349*H349,2)</f>
        <v>0</v>
      </c>
      <c r="K349" s="211"/>
      <c r="L349" s="161"/>
      <c r="M349" s="161">
        <v>0</v>
      </c>
      <c r="N349" s="161">
        <f t="shared" si="9"/>
        <v>0</v>
      </c>
      <c r="O349" s="159">
        <f t="shared" si="10"/>
        <v>0</v>
      </c>
      <c r="P349" s="160">
        <f t="shared" si="11"/>
        <v>0</v>
      </c>
      <c r="AI349" s="113" t="s">
        <v>140</v>
      </c>
      <c r="AK349" s="113" t="s">
        <v>224</v>
      </c>
      <c r="AL349" s="113" t="s">
        <v>67</v>
      </c>
      <c r="AP349" s="17" t="s">
        <v>116</v>
      </c>
      <c r="AV349" s="114" t="e">
        <f>IF(#REF!="základní",J349,0)</f>
        <v>#REF!</v>
      </c>
      <c r="AW349" s="114" t="e">
        <f>IF(#REF!="snížená",J349,0)</f>
        <v>#REF!</v>
      </c>
      <c r="AX349" s="114" t="e">
        <f>IF(#REF!="zákl. přenesená",J349,0)</f>
        <v>#REF!</v>
      </c>
      <c r="AY349" s="114" t="e">
        <f>IF(#REF!="sníž. přenesená",J349,0)</f>
        <v>#REF!</v>
      </c>
      <c r="AZ349" s="114" t="e">
        <f>IF(#REF!="nulová",J349,0)</f>
        <v>#REF!</v>
      </c>
      <c r="BA349" s="17" t="s">
        <v>65</v>
      </c>
      <c r="BB349" s="114">
        <f>ROUND(I349*H349,2)</f>
        <v>0</v>
      </c>
      <c r="BC349" s="17" t="s">
        <v>122</v>
      </c>
      <c r="BD349" s="113" t="s">
        <v>414</v>
      </c>
    </row>
    <row r="350" spans="2:56" s="12" customFormat="1">
      <c r="B350" s="115"/>
      <c r="D350" s="116" t="s">
        <v>123</v>
      </c>
      <c r="E350" s="117" t="s">
        <v>1</v>
      </c>
      <c r="F350" s="118" t="s">
        <v>415</v>
      </c>
      <c r="H350" s="119"/>
      <c r="I350" s="120"/>
      <c r="K350" s="208"/>
      <c r="L350" s="174"/>
      <c r="M350" s="174"/>
      <c r="N350" s="161"/>
      <c r="O350" s="159"/>
      <c r="P350" s="160"/>
      <c r="AK350" s="117" t="s">
        <v>123</v>
      </c>
      <c r="AL350" s="117" t="s">
        <v>67</v>
      </c>
      <c r="AM350" s="12" t="s">
        <v>67</v>
      </c>
      <c r="AN350" s="12" t="s">
        <v>28</v>
      </c>
      <c r="AO350" s="12" t="s">
        <v>57</v>
      </c>
      <c r="AP350" s="117" t="s">
        <v>116</v>
      </c>
    </row>
    <row r="351" spans="2:56" s="13" customFormat="1">
      <c r="B351" s="121"/>
      <c r="D351" s="116" t="s">
        <v>123</v>
      </c>
      <c r="E351" s="122" t="s">
        <v>1</v>
      </c>
      <c r="F351" s="123" t="s">
        <v>125</v>
      </c>
      <c r="H351" s="124"/>
      <c r="I351" s="125"/>
      <c r="K351" s="209"/>
      <c r="L351" s="175"/>
      <c r="M351" s="175"/>
      <c r="N351" s="161"/>
      <c r="O351" s="159"/>
      <c r="P351" s="160"/>
      <c r="AK351" s="122" t="s">
        <v>123</v>
      </c>
      <c r="AL351" s="122" t="s">
        <v>67</v>
      </c>
      <c r="AM351" s="13" t="s">
        <v>122</v>
      </c>
      <c r="AN351" s="13" t="s">
        <v>28</v>
      </c>
      <c r="AO351" s="13" t="s">
        <v>65</v>
      </c>
      <c r="AP351" s="122" t="s">
        <v>116</v>
      </c>
    </row>
    <row r="352" spans="2:56" s="1" customFormat="1" ht="16.5" customHeight="1">
      <c r="B352" s="106"/>
      <c r="C352" s="130" t="s">
        <v>416</v>
      </c>
      <c r="D352" s="130" t="s">
        <v>224</v>
      </c>
      <c r="E352" s="131" t="s">
        <v>417</v>
      </c>
      <c r="F352" s="132" t="s">
        <v>418</v>
      </c>
      <c r="G352" s="133" t="s">
        <v>378</v>
      </c>
      <c r="H352" s="134"/>
      <c r="I352" s="135">
        <v>809</v>
      </c>
      <c r="J352" s="155">
        <f>ROUND(I352*H352,2)</f>
        <v>0</v>
      </c>
      <c r="K352" s="211"/>
      <c r="L352" s="161"/>
      <c r="M352" s="161">
        <v>0</v>
      </c>
      <c r="N352" s="161">
        <f t="shared" si="9"/>
        <v>0</v>
      </c>
      <c r="O352" s="159">
        <f t="shared" si="10"/>
        <v>0</v>
      </c>
      <c r="P352" s="160">
        <f t="shared" si="11"/>
        <v>0</v>
      </c>
      <c r="AI352" s="113" t="s">
        <v>140</v>
      </c>
      <c r="AK352" s="113" t="s">
        <v>224</v>
      </c>
      <c r="AL352" s="113" t="s">
        <v>67</v>
      </c>
      <c r="AP352" s="17" t="s">
        <v>116</v>
      </c>
      <c r="AV352" s="114" t="e">
        <f>IF(#REF!="základní",J352,0)</f>
        <v>#REF!</v>
      </c>
      <c r="AW352" s="114" t="e">
        <f>IF(#REF!="snížená",J352,0)</f>
        <v>#REF!</v>
      </c>
      <c r="AX352" s="114" t="e">
        <f>IF(#REF!="zákl. přenesená",J352,0)</f>
        <v>#REF!</v>
      </c>
      <c r="AY352" s="114" t="e">
        <f>IF(#REF!="sníž. přenesená",J352,0)</f>
        <v>#REF!</v>
      </c>
      <c r="AZ352" s="114" t="e">
        <f>IF(#REF!="nulová",J352,0)</f>
        <v>#REF!</v>
      </c>
      <c r="BA352" s="17" t="s">
        <v>65</v>
      </c>
      <c r="BB352" s="114">
        <f>ROUND(I352*H352,2)</f>
        <v>0</v>
      </c>
      <c r="BC352" s="17" t="s">
        <v>122</v>
      </c>
      <c r="BD352" s="113" t="s">
        <v>419</v>
      </c>
    </row>
    <row r="353" spans="2:56" s="12" customFormat="1">
      <c r="B353" s="115"/>
      <c r="D353" s="116" t="s">
        <v>123</v>
      </c>
      <c r="E353" s="117" t="s">
        <v>1</v>
      </c>
      <c r="F353" s="118" t="s">
        <v>420</v>
      </c>
      <c r="H353" s="119"/>
      <c r="I353" s="120"/>
      <c r="K353" s="208"/>
      <c r="L353" s="174"/>
      <c r="M353" s="174"/>
      <c r="N353" s="161"/>
      <c r="O353" s="159"/>
      <c r="P353" s="160"/>
      <c r="AK353" s="117" t="s">
        <v>123</v>
      </c>
      <c r="AL353" s="117" t="s">
        <v>67</v>
      </c>
      <c r="AM353" s="12" t="s">
        <v>67</v>
      </c>
      <c r="AN353" s="12" t="s">
        <v>28</v>
      </c>
      <c r="AO353" s="12" t="s">
        <v>57</v>
      </c>
      <c r="AP353" s="117" t="s">
        <v>116</v>
      </c>
    </row>
    <row r="354" spans="2:56" s="13" customFormat="1">
      <c r="B354" s="121"/>
      <c r="D354" s="116" t="s">
        <v>123</v>
      </c>
      <c r="E354" s="122" t="s">
        <v>1</v>
      </c>
      <c r="F354" s="123" t="s">
        <v>125</v>
      </c>
      <c r="H354" s="124"/>
      <c r="I354" s="125"/>
      <c r="K354" s="209"/>
      <c r="L354" s="175"/>
      <c r="M354" s="175"/>
      <c r="N354" s="161"/>
      <c r="O354" s="159"/>
      <c r="P354" s="160"/>
      <c r="AK354" s="122" t="s">
        <v>123</v>
      </c>
      <c r="AL354" s="122" t="s">
        <v>67</v>
      </c>
      <c r="AM354" s="13" t="s">
        <v>122</v>
      </c>
      <c r="AN354" s="13" t="s">
        <v>28</v>
      </c>
      <c r="AO354" s="13" t="s">
        <v>65</v>
      </c>
      <c r="AP354" s="122" t="s">
        <v>116</v>
      </c>
    </row>
    <row r="355" spans="2:56" s="1" customFormat="1" ht="24.15" customHeight="1">
      <c r="B355" s="106"/>
      <c r="C355" s="107" t="s">
        <v>290</v>
      </c>
      <c r="D355" s="107" t="s">
        <v>118</v>
      </c>
      <c r="E355" s="108" t="s">
        <v>421</v>
      </c>
      <c r="F355" s="109" t="s">
        <v>422</v>
      </c>
      <c r="G355" s="110" t="s">
        <v>378</v>
      </c>
      <c r="H355" s="111">
        <v>-8</v>
      </c>
      <c r="I355" s="112">
        <v>370</v>
      </c>
      <c r="J355" s="154">
        <f>ROUND(I355*H355,2)</f>
        <v>-2960</v>
      </c>
      <c r="K355" s="147"/>
      <c r="L355" s="161"/>
      <c r="M355" s="161">
        <v>0</v>
      </c>
      <c r="N355" s="161">
        <f t="shared" si="9"/>
        <v>0</v>
      </c>
      <c r="O355" s="159">
        <v>0</v>
      </c>
      <c r="P355" s="160">
        <v>0</v>
      </c>
      <c r="AI355" s="113" t="s">
        <v>122</v>
      </c>
      <c r="AK355" s="113" t="s">
        <v>118</v>
      </c>
      <c r="AL355" s="113" t="s">
        <v>67</v>
      </c>
      <c r="AP355" s="17" t="s">
        <v>116</v>
      </c>
      <c r="AV355" s="114" t="e">
        <f>IF(#REF!="základní",J355,0)</f>
        <v>#REF!</v>
      </c>
      <c r="AW355" s="114" t="e">
        <f>IF(#REF!="snížená",J355,0)</f>
        <v>#REF!</v>
      </c>
      <c r="AX355" s="114" t="e">
        <f>IF(#REF!="zákl. přenesená",J355,0)</f>
        <v>#REF!</v>
      </c>
      <c r="AY355" s="114" t="e">
        <f>IF(#REF!="sníž. přenesená",J355,0)</f>
        <v>#REF!</v>
      </c>
      <c r="AZ355" s="114" t="e">
        <f>IF(#REF!="nulová",J355,0)</f>
        <v>#REF!</v>
      </c>
      <c r="BA355" s="17" t="s">
        <v>65</v>
      </c>
      <c r="BB355" s="114">
        <f>ROUND(I355*H355,2)</f>
        <v>-2960</v>
      </c>
      <c r="BC355" s="17" t="s">
        <v>122</v>
      </c>
      <c r="BD355" s="113" t="s">
        <v>423</v>
      </c>
    </row>
    <row r="356" spans="2:56" s="1" customFormat="1" ht="21.75" customHeight="1">
      <c r="B356" s="106"/>
      <c r="C356" s="130" t="s">
        <v>424</v>
      </c>
      <c r="D356" s="130" t="s">
        <v>224</v>
      </c>
      <c r="E356" s="131" t="s">
        <v>425</v>
      </c>
      <c r="F356" s="132" t="s">
        <v>426</v>
      </c>
      <c r="G356" s="133" t="s">
        <v>378</v>
      </c>
      <c r="H356" s="134">
        <v>-8</v>
      </c>
      <c r="I356" s="135">
        <v>892</v>
      </c>
      <c r="J356" s="155">
        <f>ROUND(I356*H356,2)</f>
        <v>-7136</v>
      </c>
      <c r="K356" s="211"/>
      <c r="L356" s="161"/>
      <c r="M356" s="161">
        <v>0</v>
      </c>
      <c r="N356" s="161">
        <f t="shared" si="9"/>
        <v>0</v>
      </c>
      <c r="O356" s="159">
        <v>0</v>
      </c>
      <c r="P356" s="160">
        <v>0</v>
      </c>
      <c r="AI356" s="113" t="s">
        <v>140</v>
      </c>
      <c r="AK356" s="113" t="s">
        <v>224</v>
      </c>
      <c r="AL356" s="113" t="s">
        <v>67</v>
      </c>
      <c r="AP356" s="17" t="s">
        <v>116</v>
      </c>
      <c r="AV356" s="114" t="e">
        <f>IF(#REF!="základní",J356,0)</f>
        <v>#REF!</v>
      </c>
      <c r="AW356" s="114" t="e">
        <f>IF(#REF!="snížená",J356,0)</f>
        <v>#REF!</v>
      </c>
      <c r="AX356" s="114" t="e">
        <f>IF(#REF!="zákl. přenesená",J356,0)</f>
        <v>#REF!</v>
      </c>
      <c r="AY356" s="114" t="e">
        <f>IF(#REF!="sníž. přenesená",J356,0)</f>
        <v>#REF!</v>
      </c>
      <c r="AZ356" s="114" t="e">
        <f>IF(#REF!="nulová",J356,0)</f>
        <v>#REF!</v>
      </c>
      <c r="BA356" s="17" t="s">
        <v>65</v>
      </c>
      <c r="BB356" s="114">
        <f>ROUND(I356*H356,2)</f>
        <v>-7136</v>
      </c>
      <c r="BC356" s="17" t="s">
        <v>122</v>
      </c>
      <c r="BD356" s="113" t="s">
        <v>427</v>
      </c>
    </row>
    <row r="357" spans="2:56" s="1" customFormat="1" ht="16.5" customHeight="1">
      <c r="B357" s="106"/>
      <c r="C357" s="130" t="s">
        <v>296</v>
      </c>
      <c r="D357" s="130" t="s">
        <v>224</v>
      </c>
      <c r="E357" s="131" t="s">
        <v>428</v>
      </c>
      <c r="F357" s="132" t="s">
        <v>429</v>
      </c>
      <c r="G357" s="133" t="s">
        <v>378</v>
      </c>
      <c r="H357" s="134">
        <v>-8</v>
      </c>
      <c r="I357" s="135">
        <v>101</v>
      </c>
      <c r="J357" s="155">
        <f>ROUND(I357*H357,2)</f>
        <v>-808</v>
      </c>
      <c r="K357" s="211"/>
      <c r="L357" s="161"/>
      <c r="M357" s="161">
        <v>0</v>
      </c>
      <c r="N357" s="161">
        <f t="shared" si="9"/>
        <v>0</v>
      </c>
      <c r="O357" s="159">
        <v>0</v>
      </c>
      <c r="P357" s="160">
        <v>0</v>
      </c>
      <c r="AI357" s="113" t="s">
        <v>140</v>
      </c>
      <c r="AK357" s="113" t="s">
        <v>224</v>
      </c>
      <c r="AL357" s="113" t="s">
        <v>67</v>
      </c>
      <c r="AP357" s="17" t="s">
        <v>116</v>
      </c>
      <c r="AV357" s="114" t="e">
        <f>IF(#REF!="základní",J357,0)</f>
        <v>#REF!</v>
      </c>
      <c r="AW357" s="114" t="e">
        <f>IF(#REF!="snížená",J357,0)</f>
        <v>#REF!</v>
      </c>
      <c r="AX357" s="114" t="e">
        <f>IF(#REF!="zákl. přenesená",J357,0)</f>
        <v>#REF!</v>
      </c>
      <c r="AY357" s="114" t="e">
        <f>IF(#REF!="sníž. přenesená",J357,0)</f>
        <v>#REF!</v>
      </c>
      <c r="AZ357" s="114" t="e">
        <f>IF(#REF!="nulová",J357,0)</f>
        <v>#REF!</v>
      </c>
      <c r="BA357" s="17" t="s">
        <v>65</v>
      </c>
      <c r="BB357" s="114">
        <f>ROUND(I357*H357,2)</f>
        <v>-808</v>
      </c>
      <c r="BC357" s="17" t="s">
        <v>122</v>
      </c>
      <c r="BD357" s="113" t="s">
        <v>430</v>
      </c>
    </row>
    <row r="358" spans="2:56" s="1" customFormat="1" ht="16.5" customHeight="1">
      <c r="B358" s="106"/>
      <c r="C358" s="130" t="s">
        <v>431</v>
      </c>
      <c r="D358" s="130" t="s">
        <v>224</v>
      </c>
      <c r="E358" s="131" t="s">
        <v>432</v>
      </c>
      <c r="F358" s="132" t="s">
        <v>433</v>
      </c>
      <c r="G358" s="133" t="s">
        <v>378</v>
      </c>
      <c r="H358" s="134">
        <v>0</v>
      </c>
      <c r="I358" s="135">
        <v>25.2</v>
      </c>
      <c r="J358" s="155">
        <f>ROUND(I358*H358,2)</f>
        <v>0</v>
      </c>
      <c r="K358" s="211"/>
      <c r="L358" s="161"/>
      <c r="M358" s="161">
        <v>0</v>
      </c>
      <c r="N358" s="161">
        <f t="shared" si="9"/>
        <v>0</v>
      </c>
      <c r="O358" s="159">
        <f t="shared" si="10"/>
        <v>0</v>
      </c>
      <c r="P358" s="160">
        <f t="shared" si="11"/>
        <v>0</v>
      </c>
      <c r="AI358" s="113" t="s">
        <v>140</v>
      </c>
      <c r="AK358" s="113" t="s">
        <v>224</v>
      </c>
      <c r="AL358" s="113" t="s">
        <v>67</v>
      </c>
      <c r="AP358" s="17" t="s">
        <v>116</v>
      </c>
      <c r="AV358" s="114" t="e">
        <f>IF(#REF!="základní",J358,0)</f>
        <v>#REF!</v>
      </c>
      <c r="AW358" s="114" t="e">
        <f>IF(#REF!="snížená",J358,0)</f>
        <v>#REF!</v>
      </c>
      <c r="AX358" s="114" t="e">
        <f>IF(#REF!="zákl. přenesená",J358,0)</f>
        <v>#REF!</v>
      </c>
      <c r="AY358" s="114" t="e">
        <f>IF(#REF!="sníž. přenesená",J358,0)</f>
        <v>#REF!</v>
      </c>
      <c r="AZ358" s="114" t="e">
        <f>IF(#REF!="nulová",J358,0)</f>
        <v>#REF!</v>
      </c>
      <c r="BA358" s="17" t="s">
        <v>65</v>
      </c>
      <c r="BB358" s="114">
        <f>ROUND(I358*H358,2)</f>
        <v>0</v>
      </c>
      <c r="BC358" s="17" t="s">
        <v>122</v>
      </c>
      <c r="BD358" s="113" t="s">
        <v>434</v>
      </c>
    </row>
    <row r="359" spans="2:56" s="1" customFormat="1" ht="16.5" customHeight="1">
      <c r="B359" s="106"/>
      <c r="C359" s="107"/>
      <c r="D359" s="107" t="s">
        <v>118</v>
      </c>
      <c r="E359" s="108" t="s">
        <v>1865</v>
      </c>
      <c r="F359" s="109" t="s">
        <v>1869</v>
      </c>
      <c r="G359" s="110" t="s">
        <v>378</v>
      </c>
      <c r="H359" s="111">
        <v>6</v>
      </c>
      <c r="I359" s="112">
        <v>1140</v>
      </c>
      <c r="J359" s="154">
        <f>ROUND(I359*H359,2)</f>
        <v>6840</v>
      </c>
      <c r="K359" s="211"/>
      <c r="L359" s="161"/>
      <c r="M359" s="161">
        <v>6</v>
      </c>
      <c r="N359" s="161">
        <f t="shared" si="9"/>
        <v>6840</v>
      </c>
      <c r="O359" s="159">
        <f t="shared" ref="O359:O362" si="12">H359-M359-K359</f>
        <v>0</v>
      </c>
      <c r="P359" s="160">
        <f t="shared" ref="P359:P362" si="13">J359-N359-L359</f>
        <v>0</v>
      </c>
      <c r="AI359" s="113"/>
      <c r="AK359" s="113"/>
      <c r="AL359" s="113"/>
      <c r="AP359" s="17"/>
      <c r="AV359" s="114"/>
      <c r="AW359" s="114"/>
      <c r="AX359" s="114"/>
      <c r="AY359" s="114"/>
      <c r="AZ359" s="114"/>
      <c r="BA359" s="17"/>
      <c r="BB359" s="114"/>
      <c r="BC359" s="17"/>
      <c r="BD359" s="113"/>
    </row>
    <row r="360" spans="2:56" s="1" customFormat="1" ht="16.5" customHeight="1">
      <c r="B360" s="106"/>
      <c r="C360" s="130"/>
      <c r="D360" s="130" t="s">
        <v>224</v>
      </c>
      <c r="E360" s="131" t="s">
        <v>1865</v>
      </c>
      <c r="F360" s="132" t="s">
        <v>1866</v>
      </c>
      <c r="G360" s="133" t="s">
        <v>378</v>
      </c>
      <c r="H360" s="134">
        <v>3</v>
      </c>
      <c r="I360" s="135">
        <v>7980</v>
      </c>
      <c r="J360" s="155">
        <f t="shared" ref="J360:J362" si="14">ROUND(I360*H360,2)</f>
        <v>23940</v>
      </c>
      <c r="K360" s="211"/>
      <c r="L360" s="161"/>
      <c r="M360" s="161">
        <v>3</v>
      </c>
      <c r="N360" s="161">
        <f t="shared" si="9"/>
        <v>23940</v>
      </c>
      <c r="O360" s="159">
        <f t="shared" si="12"/>
        <v>0</v>
      </c>
      <c r="P360" s="160">
        <f t="shared" si="13"/>
        <v>0</v>
      </c>
      <c r="AI360" s="113"/>
      <c r="AK360" s="113"/>
      <c r="AL360" s="113"/>
      <c r="AP360" s="17"/>
      <c r="AV360" s="114"/>
      <c r="AW360" s="114"/>
      <c r="AX360" s="114"/>
      <c r="AY360" s="114"/>
      <c r="AZ360" s="114"/>
      <c r="BA360" s="17"/>
      <c r="BB360" s="114"/>
      <c r="BC360" s="17"/>
      <c r="BD360" s="113"/>
    </row>
    <row r="361" spans="2:56" s="1" customFormat="1" ht="16.5" customHeight="1">
      <c r="B361" s="106"/>
      <c r="C361" s="130"/>
      <c r="D361" s="130" t="s">
        <v>224</v>
      </c>
      <c r="E361" s="131" t="s">
        <v>1865</v>
      </c>
      <c r="F361" s="132" t="s">
        <v>1868</v>
      </c>
      <c r="G361" s="133" t="s">
        <v>1847</v>
      </c>
      <c r="H361" s="134">
        <v>1</v>
      </c>
      <c r="I361" s="135">
        <v>6000</v>
      </c>
      <c r="J361" s="155">
        <f t="shared" si="14"/>
        <v>6000</v>
      </c>
      <c r="K361" s="211"/>
      <c r="L361" s="161"/>
      <c r="M361" s="161">
        <v>1</v>
      </c>
      <c r="N361" s="161">
        <f t="shared" si="9"/>
        <v>6000</v>
      </c>
      <c r="O361" s="159">
        <f t="shared" si="12"/>
        <v>0</v>
      </c>
      <c r="P361" s="160">
        <f t="shared" si="13"/>
        <v>0</v>
      </c>
      <c r="AI361" s="113"/>
      <c r="AK361" s="113"/>
      <c r="AL361" s="113"/>
      <c r="AP361" s="17"/>
      <c r="AV361" s="114"/>
      <c r="AW361" s="114"/>
      <c r="AX361" s="114"/>
      <c r="AY361" s="114"/>
      <c r="AZ361" s="114"/>
      <c r="BA361" s="17"/>
      <c r="BB361" s="114"/>
      <c r="BC361" s="17"/>
      <c r="BD361" s="113"/>
    </row>
    <row r="362" spans="2:56" s="1" customFormat="1" ht="16.5" customHeight="1">
      <c r="B362" s="106"/>
      <c r="C362" s="130"/>
      <c r="D362" s="130" t="s">
        <v>224</v>
      </c>
      <c r="E362" s="131" t="s">
        <v>1865</v>
      </c>
      <c r="F362" s="132" t="s">
        <v>1867</v>
      </c>
      <c r="G362" s="133" t="s">
        <v>378</v>
      </c>
      <c r="H362" s="134">
        <v>2</v>
      </c>
      <c r="I362" s="135">
        <v>9000</v>
      </c>
      <c r="J362" s="155">
        <f t="shared" si="14"/>
        <v>18000</v>
      </c>
      <c r="K362" s="211"/>
      <c r="L362" s="161"/>
      <c r="M362" s="161">
        <v>2</v>
      </c>
      <c r="N362" s="161">
        <f t="shared" si="9"/>
        <v>18000</v>
      </c>
      <c r="O362" s="159">
        <f t="shared" si="12"/>
        <v>0</v>
      </c>
      <c r="P362" s="160">
        <f t="shared" si="13"/>
        <v>0</v>
      </c>
      <c r="AI362" s="113"/>
      <c r="AK362" s="113"/>
      <c r="AL362" s="113"/>
      <c r="AP362" s="17"/>
      <c r="AV362" s="114"/>
      <c r="AW362" s="114"/>
      <c r="AX362" s="114"/>
      <c r="AY362" s="114"/>
      <c r="AZ362" s="114"/>
      <c r="BA362" s="17"/>
      <c r="BB362" s="114"/>
      <c r="BC362" s="17"/>
      <c r="BD362" s="113"/>
    </row>
    <row r="363" spans="2:56" s="1" customFormat="1" ht="24.15" customHeight="1">
      <c r="B363" s="106"/>
      <c r="C363" s="107" t="s">
        <v>301</v>
      </c>
      <c r="D363" s="107" t="s">
        <v>118</v>
      </c>
      <c r="E363" s="108" t="s">
        <v>435</v>
      </c>
      <c r="F363" s="109" t="s">
        <v>436</v>
      </c>
      <c r="G363" s="110" t="s">
        <v>160</v>
      </c>
      <c r="H363" s="111">
        <v>95</v>
      </c>
      <c r="I363" s="112">
        <v>11.6</v>
      </c>
      <c r="J363" s="154">
        <f>ROUND(I363*H363,2)</f>
        <v>1102</v>
      </c>
      <c r="K363" s="147"/>
      <c r="L363" s="161"/>
      <c r="M363" s="161">
        <v>95</v>
      </c>
      <c r="N363" s="161">
        <f t="shared" si="9"/>
        <v>1102</v>
      </c>
      <c r="O363" s="159">
        <f t="shared" si="10"/>
        <v>0</v>
      </c>
      <c r="P363" s="160">
        <f t="shared" si="11"/>
        <v>0</v>
      </c>
      <c r="AI363" s="113" t="s">
        <v>122</v>
      </c>
      <c r="AK363" s="113" t="s">
        <v>118</v>
      </c>
      <c r="AL363" s="113" t="s">
        <v>67</v>
      </c>
      <c r="AP363" s="17" t="s">
        <v>116</v>
      </c>
      <c r="AV363" s="114" t="e">
        <f>IF(#REF!="základní",J363,0)</f>
        <v>#REF!</v>
      </c>
      <c r="AW363" s="114" t="e">
        <f>IF(#REF!="snížená",J363,0)</f>
        <v>#REF!</v>
      </c>
      <c r="AX363" s="114" t="e">
        <f>IF(#REF!="zákl. přenesená",J363,0)</f>
        <v>#REF!</v>
      </c>
      <c r="AY363" s="114" t="e">
        <f>IF(#REF!="sníž. přenesená",J363,0)</f>
        <v>#REF!</v>
      </c>
      <c r="AZ363" s="114" t="e">
        <f>IF(#REF!="nulová",J363,0)</f>
        <v>#REF!</v>
      </c>
      <c r="BA363" s="17" t="s">
        <v>65</v>
      </c>
      <c r="BB363" s="114">
        <f>ROUND(I363*H363,2)</f>
        <v>1102</v>
      </c>
      <c r="BC363" s="17" t="s">
        <v>122</v>
      </c>
      <c r="BD363" s="113" t="s">
        <v>437</v>
      </c>
    </row>
    <row r="364" spans="2:56" s="12" customFormat="1">
      <c r="B364" s="115"/>
      <c r="D364" s="116" t="s">
        <v>123</v>
      </c>
      <c r="E364" s="117" t="s">
        <v>1</v>
      </c>
      <c r="F364" s="118" t="s">
        <v>438</v>
      </c>
      <c r="H364" s="119"/>
      <c r="I364" s="120"/>
      <c r="K364" s="208"/>
      <c r="L364" s="174"/>
      <c r="M364" s="174"/>
      <c r="N364" s="161"/>
      <c r="O364" s="159"/>
      <c r="P364" s="160"/>
      <c r="AK364" s="117" t="s">
        <v>123</v>
      </c>
      <c r="AL364" s="117" t="s">
        <v>67</v>
      </c>
      <c r="AM364" s="12" t="s">
        <v>67</v>
      </c>
      <c r="AN364" s="12" t="s">
        <v>28</v>
      </c>
      <c r="AO364" s="12" t="s">
        <v>57</v>
      </c>
      <c r="AP364" s="117" t="s">
        <v>116</v>
      </c>
    </row>
    <row r="365" spans="2:56" s="13" customFormat="1">
      <c r="B365" s="121"/>
      <c r="D365" s="116" t="s">
        <v>123</v>
      </c>
      <c r="E365" s="122" t="s">
        <v>1</v>
      </c>
      <c r="F365" s="123" t="s">
        <v>125</v>
      </c>
      <c r="H365" s="124"/>
      <c r="I365" s="125"/>
      <c r="K365" s="209"/>
      <c r="L365" s="175"/>
      <c r="M365" s="175"/>
      <c r="N365" s="161"/>
      <c r="O365" s="159"/>
      <c r="P365" s="160"/>
      <c r="AK365" s="122" t="s">
        <v>123</v>
      </c>
      <c r="AL365" s="122" t="s">
        <v>67</v>
      </c>
      <c r="AM365" s="13" t="s">
        <v>122</v>
      </c>
      <c r="AN365" s="13" t="s">
        <v>28</v>
      </c>
      <c r="AO365" s="13" t="s">
        <v>65</v>
      </c>
      <c r="AP365" s="122" t="s">
        <v>116</v>
      </c>
    </row>
    <row r="366" spans="2:56" s="1" customFormat="1" ht="24.15" customHeight="1">
      <c r="B366" s="106"/>
      <c r="C366" s="107" t="s">
        <v>439</v>
      </c>
      <c r="D366" s="107" t="s">
        <v>118</v>
      </c>
      <c r="E366" s="108" t="s">
        <v>440</v>
      </c>
      <c r="F366" s="109" t="s">
        <v>441</v>
      </c>
      <c r="G366" s="110" t="s">
        <v>160</v>
      </c>
      <c r="H366" s="111">
        <v>-10</v>
      </c>
      <c r="I366" s="112">
        <v>7.02</v>
      </c>
      <c r="J366" s="154">
        <f>ROUND(I366*H366,2)</f>
        <v>-70.2</v>
      </c>
      <c r="K366" s="147"/>
      <c r="L366" s="161"/>
      <c r="M366" s="161">
        <v>0</v>
      </c>
      <c r="N366" s="161">
        <f t="shared" si="9"/>
        <v>0</v>
      </c>
      <c r="O366" s="159">
        <v>0</v>
      </c>
      <c r="P366" s="160">
        <v>0</v>
      </c>
      <c r="AI366" s="113" t="s">
        <v>122</v>
      </c>
      <c r="AK366" s="113" t="s">
        <v>118</v>
      </c>
      <c r="AL366" s="113" t="s">
        <v>67</v>
      </c>
      <c r="AP366" s="17" t="s">
        <v>116</v>
      </c>
      <c r="AV366" s="114" t="e">
        <f>IF(#REF!="základní",J366,0)</f>
        <v>#REF!</v>
      </c>
      <c r="AW366" s="114" t="e">
        <f>IF(#REF!="snížená",J366,0)</f>
        <v>#REF!</v>
      </c>
      <c r="AX366" s="114" t="e">
        <f>IF(#REF!="zákl. přenesená",J366,0)</f>
        <v>#REF!</v>
      </c>
      <c r="AY366" s="114" t="e">
        <f>IF(#REF!="sníž. přenesená",J366,0)</f>
        <v>#REF!</v>
      </c>
      <c r="AZ366" s="114" t="e">
        <f>IF(#REF!="nulová",J366,0)</f>
        <v>#REF!</v>
      </c>
      <c r="BA366" s="17" t="s">
        <v>65</v>
      </c>
      <c r="BB366" s="114">
        <f>ROUND(I366*H366,2)</f>
        <v>-70.2</v>
      </c>
      <c r="BC366" s="17" t="s">
        <v>122</v>
      </c>
      <c r="BD366" s="113" t="s">
        <v>442</v>
      </c>
    </row>
    <row r="367" spans="2:56" s="12" customFormat="1">
      <c r="B367" s="115"/>
      <c r="D367" s="116" t="s">
        <v>123</v>
      </c>
      <c r="E367" s="117" t="s">
        <v>1</v>
      </c>
      <c r="F367" s="118" t="s">
        <v>443</v>
      </c>
      <c r="H367" s="119"/>
      <c r="I367" s="120"/>
      <c r="K367" s="208"/>
      <c r="L367" s="174"/>
      <c r="M367" s="174"/>
      <c r="N367" s="161"/>
      <c r="O367" s="159"/>
      <c r="P367" s="160"/>
      <c r="AK367" s="117" t="s">
        <v>123</v>
      </c>
      <c r="AL367" s="117" t="s">
        <v>67</v>
      </c>
      <c r="AM367" s="12" t="s">
        <v>67</v>
      </c>
      <c r="AN367" s="12" t="s">
        <v>28</v>
      </c>
      <c r="AO367" s="12" t="s">
        <v>57</v>
      </c>
      <c r="AP367" s="117" t="s">
        <v>116</v>
      </c>
    </row>
    <row r="368" spans="2:56" s="13" customFormat="1">
      <c r="B368" s="121"/>
      <c r="D368" s="116" t="s">
        <v>123</v>
      </c>
      <c r="E368" s="122" t="s">
        <v>1</v>
      </c>
      <c r="F368" s="123" t="s">
        <v>125</v>
      </c>
      <c r="H368" s="124"/>
      <c r="I368" s="125"/>
      <c r="K368" s="209"/>
      <c r="L368" s="175"/>
      <c r="M368" s="175"/>
      <c r="N368" s="161"/>
      <c r="O368" s="159"/>
      <c r="P368" s="160"/>
      <c r="AK368" s="122" t="s">
        <v>123</v>
      </c>
      <c r="AL368" s="122" t="s">
        <v>67</v>
      </c>
      <c r="AM368" s="13" t="s">
        <v>122</v>
      </c>
      <c r="AN368" s="13" t="s">
        <v>28</v>
      </c>
      <c r="AO368" s="13" t="s">
        <v>65</v>
      </c>
      <c r="AP368" s="122" t="s">
        <v>116</v>
      </c>
    </row>
    <row r="369" spans="2:56" s="1" customFormat="1" ht="24.15" customHeight="1">
      <c r="B369" s="106"/>
      <c r="C369" s="107" t="s">
        <v>307</v>
      </c>
      <c r="D369" s="107" t="s">
        <v>118</v>
      </c>
      <c r="E369" s="108" t="s">
        <v>444</v>
      </c>
      <c r="F369" s="109" t="s">
        <v>445</v>
      </c>
      <c r="G369" s="110" t="s">
        <v>121</v>
      </c>
      <c r="H369" s="111">
        <v>0.7</v>
      </c>
      <c r="I369" s="112">
        <v>169</v>
      </c>
      <c r="J369" s="154">
        <f>ROUND(I369*H369,2)</f>
        <v>118.3</v>
      </c>
      <c r="K369" s="147"/>
      <c r="L369" s="161"/>
      <c r="M369" s="161">
        <v>0.7</v>
      </c>
      <c r="N369" s="161">
        <f t="shared" si="9"/>
        <v>118.3</v>
      </c>
      <c r="O369" s="159">
        <f t="shared" si="10"/>
        <v>0</v>
      </c>
      <c r="P369" s="160">
        <f t="shared" si="11"/>
        <v>0</v>
      </c>
      <c r="AI369" s="113" t="s">
        <v>122</v>
      </c>
      <c r="AK369" s="113" t="s">
        <v>118</v>
      </c>
      <c r="AL369" s="113" t="s">
        <v>67</v>
      </c>
      <c r="AP369" s="17" t="s">
        <v>116</v>
      </c>
      <c r="AV369" s="114" t="e">
        <f>IF(#REF!="základní",J369,0)</f>
        <v>#REF!</v>
      </c>
      <c r="AW369" s="114" t="e">
        <f>IF(#REF!="snížená",J369,0)</f>
        <v>#REF!</v>
      </c>
      <c r="AX369" s="114" t="e">
        <f>IF(#REF!="zákl. přenesená",J369,0)</f>
        <v>#REF!</v>
      </c>
      <c r="AY369" s="114" t="e">
        <f>IF(#REF!="sníž. přenesená",J369,0)</f>
        <v>#REF!</v>
      </c>
      <c r="AZ369" s="114" t="e">
        <f>IF(#REF!="nulová",J369,0)</f>
        <v>#REF!</v>
      </c>
      <c r="BA369" s="17" t="s">
        <v>65</v>
      </c>
      <c r="BB369" s="114">
        <f>ROUND(I369*H369,2)</f>
        <v>118.3</v>
      </c>
      <c r="BC369" s="17" t="s">
        <v>122</v>
      </c>
      <c r="BD369" s="113" t="s">
        <v>446</v>
      </c>
    </row>
    <row r="370" spans="2:56" s="12" customFormat="1">
      <c r="B370" s="115"/>
      <c r="D370" s="116" t="s">
        <v>123</v>
      </c>
      <c r="E370" s="117" t="s">
        <v>1</v>
      </c>
      <c r="F370" s="118" t="s">
        <v>447</v>
      </c>
      <c r="H370" s="119"/>
      <c r="I370" s="120"/>
      <c r="K370" s="208"/>
      <c r="L370" s="174"/>
      <c r="M370" s="174"/>
      <c r="N370" s="161"/>
      <c r="O370" s="159"/>
      <c r="P370" s="160"/>
      <c r="AK370" s="117" t="s">
        <v>123</v>
      </c>
      <c r="AL370" s="117" t="s">
        <v>67</v>
      </c>
      <c r="AM370" s="12" t="s">
        <v>67</v>
      </c>
      <c r="AN370" s="12" t="s">
        <v>28</v>
      </c>
      <c r="AO370" s="12" t="s">
        <v>57</v>
      </c>
      <c r="AP370" s="117" t="s">
        <v>116</v>
      </c>
    </row>
    <row r="371" spans="2:56" s="12" customFormat="1">
      <c r="B371" s="115"/>
      <c r="D371" s="116" t="s">
        <v>123</v>
      </c>
      <c r="E371" s="117" t="s">
        <v>1</v>
      </c>
      <c r="F371" s="118" t="s">
        <v>448</v>
      </c>
      <c r="H371" s="119"/>
      <c r="I371" s="120"/>
      <c r="K371" s="208"/>
      <c r="L371" s="174"/>
      <c r="M371" s="174"/>
      <c r="N371" s="161"/>
      <c r="O371" s="159"/>
      <c r="P371" s="160"/>
      <c r="AK371" s="117" t="s">
        <v>123</v>
      </c>
      <c r="AL371" s="117" t="s">
        <v>67</v>
      </c>
      <c r="AM371" s="12" t="s">
        <v>67</v>
      </c>
      <c r="AN371" s="12" t="s">
        <v>28</v>
      </c>
      <c r="AO371" s="12" t="s">
        <v>57</v>
      </c>
      <c r="AP371" s="117" t="s">
        <v>116</v>
      </c>
    </row>
    <row r="372" spans="2:56" s="13" customFormat="1">
      <c r="B372" s="121"/>
      <c r="D372" s="116" t="s">
        <v>123</v>
      </c>
      <c r="E372" s="122" t="s">
        <v>1</v>
      </c>
      <c r="F372" s="123" t="s">
        <v>125</v>
      </c>
      <c r="H372" s="124"/>
      <c r="I372" s="125"/>
      <c r="K372" s="209"/>
      <c r="L372" s="175"/>
      <c r="M372" s="175"/>
      <c r="N372" s="161"/>
      <c r="O372" s="159"/>
      <c r="P372" s="160"/>
      <c r="AK372" s="122" t="s">
        <v>123</v>
      </c>
      <c r="AL372" s="122" t="s">
        <v>67</v>
      </c>
      <c r="AM372" s="13" t="s">
        <v>122</v>
      </c>
      <c r="AN372" s="13" t="s">
        <v>28</v>
      </c>
      <c r="AO372" s="13" t="s">
        <v>65</v>
      </c>
      <c r="AP372" s="122" t="s">
        <v>116</v>
      </c>
    </row>
    <row r="373" spans="2:56" s="1" customFormat="1" ht="24.15" customHeight="1">
      <c r="B373" s="106"/>
      <c r="C373" s="107" t="s">
        <v>449</v>
      </c>
      <c r="D373" s="107" t="s">
        <v>118</v>
      </c>
      <c r="E373" s="108" t="s">
        <v>450</v>
      </c>
      <c r="F373" s="109" t="s">
        <v>451</v>
      </c>
      <c r="G373" s="110" t="s">
        <v>160</v>
      </c>
      <c r="H373" s="111">
        <v>-341.6</v>
      </c>
      <c r="I373" s="112">
        <v>49.6</v>
      </c>
      <c r="J373" s="154">
        <f>ROUND(I373*H373,2)</f>
        <v>-16943.36</v>
      </c>
      <c r="K373" s="147"/>
      <c r="L373" s="161"/>
      <c r="M373" s="161">
        <v>0</v>
      </c>
      <c r="N373" s="161">
        <f t="shared" si="9"/>
        <v>0</v>
      </c>
      <c r="O373" s="159">
        <v>0</v>
      </c>
      <c r="P373" s="160">
        <v>0</v>
      </c>
      <c r="AI373" s="113" t="s">
        <v>122</v>
      </c>
      <c r="AK373" s="113" t="s">
        <v>118</v>
      </c>
      <c r="AL373" s="113" t="s">
        <v>67</v>
      </c>
      <c r="AP373" s="17" t="s">
        <v>116</v>
      </c>
      <c r="AV373" s="114" t="e">
        <f>IF(#REF!="základní",J373,0)</f>
        <v>#REF!</v>
      </c>
      <c r="AW373" s="114" t="e">
        <f>IF(#REF!="snížená",J373,0)</f>
        <v>#REF!</v>
      </c>
      <c r="AX373" s="114" t="e">
        <f>IF(#REF!="zákl. přenesená",J373,0)</f>
        <v>#REF!</v>
      </c>
      <c r="AY373" s="114" t="e">
        <f>IF(#REF!="sníž. přenesená",J373,0)</f>
        <v>#REF!</v>
      </c>
      <c r="AZ373" s="114" t="e">
        <f>IF(#REF!="nulová",J373,0)</f>
        <v>#REF!</v>
      </c>
      <c r="BA373" s="17" t="s">
        <v>65</v>
      </c>
      <c r="BB373" s="114">
        <f>ROUND(I373*H373,2)</f>
        <v>-16943.36</v>
      </c>
      <c r="BC373" s="17" t="s">
        <v>122</v>
      </c>
      <c r="BD373" s="113" t="s">
        <v>452</v>
      </c>
    </row>
    <row r="374" spans="2:56" s="1" customFormat="1" ht="24.15" customHeight="1">
      <c r="B374" s="106"/>
      <c r="C374" s="107" t="s">
        <v>311</v>
      </c>
      <c r="D374" s="107" t="s">
        <v>118</v>
      </c>
      <c r="E374" s="108" t="s">
        <v>453</v>
      </c>
      <c r="F374" s="109" t="s">
        <v>454</v>
      </c>
      <c r="G374" s="110" t="s">
        <v>160</v>
      </c>
      <c r="H374" s="111">
        <v>-10</v>
      </c>
      <c r="I374" s="112">
        <v>18.399999999999999</v>
      </c>
      <c r="J374" s="154">
        <f>ROUND(I374*H374,2)</f>
        <v>-184</v>
      </c>
      <c r="K374" s="147"/>
      <c r="L374" s="161"/>
      <c r="M374" s="161">
        <v>0</v>
      </c>
      <c r="N374" s="161">
        <f t="shared" si="9"/>
        <v>0</v>
      </c>
      <c r="O374" s="159">
        <v>0</v>
      </c>
      <c r="P374" s="160">
        <v>0</v>
      </c>
      <c r="AI374" s="113" t="s">
        <v>122</v>
      </c>
      <c r="AK374" s="113" t="s">
        <v>118</v>
      </c>
      <c r="AL374" s="113" t="s">
        <v>67</v>
      </c>
      <c r="AP374" s="17" t="s">
        <v>116</v>
      </c>
      <c r="AV374" s="114" t="e">
        <f>IF(#REF!="základní",J374,0)</f>
        <v>#REF!</v>
      </c>
      <c r="AW374" s="114" t="e">
        <f>IF(#REF!="snížená",J374,0)</f>
        <v>#REF!</v>
      </c>
      <c r="AX374" s="114" t="e">
        <f>IF(#REF!="zákl. přenesená",J374,0)</f>
        <v>#REF!</v>
      </c>
      <c r="AY374" s="114" t="e">
        <f>IF(#REF!="sníž. přenesená",J374,0)</f>
        <v>#REF!</v>
      </c>
      <c r="AZ374" s="114" t="e">
        <f>IF(#REF!="nulová",J374,0)</f>
        <v>#REF!</v>
      </c>
      <c r="BA374" s="17" t="s">
        <v>65</v>
      </c>
      <c r="BB374" s="114">
        <f>ROUND(I374*H374,2)</f>
        <v>-184</v>
      </c>
      <c r="BC374" s="17" t="s">
        <v>122</v>
      </c>
      <c r="BD374" s="113" t="s">
        <v>455</v>
      </c>
    </row>
    <row r="375" spans="2:56" s="1" customFormat="1" ht="24.15" customHeight="1">
      <c r="B375" s="106"/>
      <c r="C375" s="107" t="s">
        <v>456</v>
      </c>
      <c r="D375" s="107" t="s">
        <v>118</v>
      </c>
      <c r="E375" s="108" t="s">
        <v>457</v>
      </c>
      <c r="F375" s="109" t="s">
        <v>458</v>
      </c>
      <c r="G375" s="110" t="s">
        <v>121</v>
      </c>
      <c r="H375" s="111"/>
      <c r="I375" s="112">
        <v>446</v>
      </c>
      <c r="J375" s="154">
        <f>ROUND(I375*H375,2)</f>
        <v>0</v>
      </c>
      <c r="K375" s="147"/>
      <c r="L375" s="161"/>
      <c r="M375" s="161">
        <v>0</v>
      </c>
      <c r="N375" s="161">
        <f t="shared" si="9"/>
        <v>0</v>
      </c>
      <c r="O375" s="159">
        <f t="shared" si="10"/>
        <v>0</v>
      </c>
      <c r="P375" s="160">
        <f t="shared" si="11"/>
        <v>0</v>
      </c>
      <c r="AI375" s="113" t="s">
        <v>122</v>
      </c>
      <c r="AK375" s="113" t="s">
        <v>118</v>
      </c>
      <c r="AL375" s="113" t="s">
        <v>67</v>
      </c>
      <c r="AP375" s="17" t="s">
        <v>116</v>
      </c>
      <c r="AV375" s="114" t="e">
        <f>IF(#REF!="základní",J375,0)</f>
        <v>#REF!</v>
      </c>
      <c r="AW375" s="114" t="e">
        <f>IF(#REF!="snížená",J375,0)</f>
        <v>#REF!</v>
      </c>
      <c r="AX375" s="114" t="e">
        <f>IF(#REF!="zákl. přenesená",J375,0)</f>
        <v>#REF!</v>
      </c>
      <c r="AY375" s="114" t="e">
        <f>IF(#REF!="sníž. přenesená",J375,0)</f>
        <v>#REF!</v>
      </c>
      <c r="AZ375" s="114" t="e">
        <f>IF(#REF!="nulová",J375,0)</f>
        <v>#REF!</v>
      </c>
      <c r="BA375" s="17" t="s">
        <v>65</v>
      </c>
      <c r="BB375" s="114">
        <f>ROUND(I375*H375,2)</f>
        <v>0</v>
      </c>
      <c r="BC375" s="17" t="s">
        <v>122</v>
      </c>
      <c r="BD375" s="113" t="s">
        <v>459</v>
      </c>
    </row>
    <row r="376" spans="2:56" s="1" customFormat="1" ht="24.15" customHeight="1">
      <c r="B376" s="106"/>
      <c r="C376" s="107" t="s">
        <v>317</v>
      </c>
      <c r="D376" s="107" t="s">
        <v>118</v>
      </c>
      <c r="E376" s="108" t="s">
        <v>460</v>
      </c>
      <c r="F376" s="109" t="s">
        <v>461</v>
      </c>
      <c r="G376" s="110" t="s">
        <v>378</v>
      </c>
      <c r="H376" s="111"/>
      <c r="I376" s="112">
        <v>439</v>
      </c>
      <c r="J376" s="154">
        <f>ROUND(I376*H376,2)</f>
        <v>0</v>
      </c>
      <c r="K376" s="147"/>
      <c r="L376" s="161"/>
      <c r="M376" s="161">
        <v>0</v>
      </c>
      <c r="N376" s="161">
        <f t="shared" si="9"/>
        <v>0</v>
      </c>
      <c r="O376" s="159">
        <f t="shared" si="10"/>
        <v>0</v>
      </c>
      <c r="P376" s="160">
        <f t="shared" si="11"/>
        <v>0</v>
      </c>
      <c r="AI376" s="113" t="s">
        <v>122</v>
      </c>
      <c r="AK376" s="113" t="s">
        <v>118</v>
      </c>
      <c r="AL376" s="113" t="s">
        <v>67</v>
      </c>
      <c r="AP376" s="17" t="s">
        <v>116</v>
      </c>
      <c r="AV376" s="114" t="e">
        <f>IF(#REF!="základní",J376,0)</f>
        <v>#REF!</v>
      </c>
      <c r="AW376" s="114" t="e">
        <f>IF(#REF!="snížená",J376,0)</f>
        <v>#REF!</v>
      </c>
      <c r="AX376" s="114" t="e">
        <f>IF(#REF!="zákl. přenesená",J376,0)</f>
        <v>#REF!</v>
      </c>
      <c r="AY376" s="114" t="e">
        <f>IF(#REF!="sníž. přenesená",J376,0)</f>
        <v>#REF!</v>
      </c>
      <c r="AZ376" s="114" t="e">
        <f>IF(#REF!="nulová",J376,0)</f>
        <v>#REF!</v>
      </c>
      <c r="BA376" s="17" t="s">
        <v>65</v>
      </c>
      <c r="BB376" s="114">
        <f>ROUND(I376*H376,2)</f>
        <v>0</v>
      </c>
      <c r="BC376" s="17" t="s">
        <v>122</v>
      </c>
      <c r="BD376" s="113" t="s">
        <v>462</v>
      </c>
    </row>
    <row r="377" spans="2:56" s="12" customFormat="1">
      <c r="B377" s="115"/>
      <c r="D377" s="116" t="s">
        <v>123</v>
      </c>
      <c r="E377" s="117" t="s">
        <v>1</v>
      </c>
      <c r="F377" s="118" t="s">
        <v>463</v>
      </c>
      <c r="H377" s="119"/>
      <c r="I377" s="120"/>
      <c r="K377" s="208"/>
      <c r="L377" s="174"/>
      <c r="M377" s="174"/>
      <c r="N377" s="161"/>
      <c r="O377" s="159"/>
      <c r="P377" s="160"/>
      <c r="AK377" s="117" t="s">
        <v>123</v>
      </c>
      <c r="AL377" s="117" t="s">
        <v>67</v>
      </c>
      <c r="AM377" s="12" t="s">
        <v>67</v>
      </c>
      <c r="AN377" s="12" t="s">
        <v>28</v>
      </c>
      <c r="AO377" s="12" t="s">
        <v>57</v>
      </c>
      <c r="AP377" s="117" t="s">
        <v>116</v>
      </c>
    </row>
    <row r="378" spans="2:56" s="13" customFormat="1">
      <c r="B378" s="121"/>
      <c r="D378" s="116" t="s">
        <v>123</v>
      </c>
      <c r="E378" s="122" t="s">
        <v>1</v>
      </c>
      <c r="F378" s="123" t="s">
        <v>125</v>
      </c>
      <c r="H378" s="124"/>
      <c r="I378" s="125"/>
      <c r="K378" s="209"/>
      <c r="L378" s="175"/>
      <c r="M378" s="175"/>
      <c r="N378" s="161"/>
      <c r="O378" s="159"/>
      <c r="P378" s="160"/>
      <c r="AK378" s="122" t="s">
        <v>123</v>
      </c>
      <c r="AL378" s="122" t="s">
        <v>67</v>
      </c>
      <c r="AM378" s="13" t="s">
        <v>122</v>
      </c>
      <c r="AN378" s="13" t="s">
        <v>28</v>
      </c>
      <c r="AO378" s="13" t="s">
        <v>65</v>
      </c>
      <c r="AP378" s="122" t="s">
        <v>116</v>
      </c>
    </row>
    <row r="379" spans="2:56" s="1" customFormat="1" ht="16.5" customHeight="1">
      <c r="B379" s="106"/>
      <c r="C379" s="107" t="s">
        <v>464</v>
      </c>
      <c r="D379" s="107" t="s">
        <v>118</v>
      </c>
      <c r="E379" s="108" t="s">
        <v>465</v>
      </c>
      <c r="F379" s="109" t="s">
        <v>466</v>
      </c>
      <c r="G379" s="110" t="s">
        <v>160</v>
      </c>
      <c r="H379" s="111">
        <v>85</v>
      </c>
      <c r="I379" s="112">
        <v>7.81</v>
      </c>
      <c r="J379" s="154">
        <f>ROUND(I379*H379,2)</f>
        <v>663.85</v>
      </c>
      <c r="K379" s="147"/>
      <c r="L379" s="161"/>
      <c r="M379" s="161">
        <v>85</v>
      </c>
      <c r="N379" s="161">
        <f t="shared" si="9"/>
        <v>663.85</v>
      </c>
      <c r="O379" s="159">
        <f t="shared" si="10"/>
        <v>0</v>
      </c>
      <c r="P379" s="160">
        <f t="shared" si="11"/>
        <v>0</v>
      </c>
      <c r="AI379" s="113" t="s">
        <v>122</v>
      </c>
      <c r="AK379" s="113" t="s">
        <v>118</v>
      </c>
      <c r="AL379" s="113" t="s">
        <v>67</v>
      </c>
      <c r="AP379" s="17" t="s">
        <v>116</v>
      </c>
      <c r="AV379" s="114" t="e">
        <f>IF(#REF!="základní",J379,0)</f>
        <v>#REF!</v>
      </c>
      <c r="AW379" s="114" t="e">
        <f>IF(#REF!="snížená",J379,0)</f>
        <v>#REF!</v>
      </c>
      <c r="AX379" s="114" t="e">
        <f>IF(#REF!="zákl. přenesená",J379,0)</f>
        <v>#REF!</v>
      </c>
      <c r="AY379" s="114" t="e">
        <f>IF(#REF!="sníž. přenesená",J379,0)</f>
        <v>#REF!</v>
      </c>
      <c r="AZ379" s="114" t="e">
        <f>IF(#REF!="nulová",J379,0)</f>
        <v>#REF!</v>
      </c>
      <c r="BA379" s="17" t="s">
        <v>65</v>
      </c>
      <c r="BB379" s="114">
        <f>ROUND(I379*H379,2)</f>
        <v>663.85</v>
      </c>
      <c r="BC379" s="17" t="s">
        <v>122</v>
      </c>
      <c r="BD379" s="113" t="s">
        <v>467</v>
      </c>
    </row>
    <row r="380" spans="2:56" s="12" customFormat="1">
      <c r="B380" s="115"/>
      <c r="D380" s="116" t="s">
        <v>123</v>
      </c>
      <c r="E380" s="117" t="s">
        <v>1</v>
      </c>
      <c r="F380" s="118" t="s">
        <v>468</v>
      </c>
      <c r="H380" s="119"/>
      <c r="I380" s="120"/>
      <c r="K380" s="208"/>
      <c r="L380" s="174"/>
      <c r="M380" s="174"/>
      <c r="N380" s="161"/>
      <c r="O380" s="159"/>
      <c r="P380" s="160"/>
      <c r="AK380" s="117" t="s">
        <v>123</v>
      </c>
      <c r="AL380" s="117" t="s">
        <v>67</v>
      </c>
      <c r="AM380" s="12" t="s">
        <v>67</v>
      </c>
      <c r="AN380" s="12" t="s">
        <v>28</v>
      </c>
      <c r="AO380" s="12" t="s">
        <v>57</v>
      </c>
      <c r="AP380" s="117" t="s">
        <v>116</v>
      </c>
    </row>
    <row r="381" spans="2:56" s="12" customFormat="1">
      <c r="B381" s="115"/>
      <c r="D381" s="116" t="s">
        <v>123</v>
      </c>
      <c r="E381" s="117" t="s">
        <v>1</v>
      </c>
      <c r="F381" s="118" t="s">
        <v>390</v>
      </c>
      <c r="H381" s="119"/>
      <c r="I381" s="120"/>
      <c r="K381" s="208"/>
      <c r="L381" s="174"/>
      <c r="M381" s="174"/>
      <c r="N381" s="161"/>
      <c r="O381" s="159"/>
      <c r="P381" s="160"/>
      <c r="AK381" s="117" t="s">
        <v>123</v>
      </c>
      <c r="AL381" s="117" t="s">
        <v>67</v>
      </c>
      <c r="AM381" s="12" t="s">
        <v>67</v>
      </c>
      <c r="AN381" s="12" t="s">
        <v>28</v>
      </c>
      <c r="AO381" s="12" t="s">
        <v>57</v>
      </c>
      <c r="AP381" s="117" t="s">
        <v>116</v>
      </c>
    </row>
    <row r="382" spans="2:56" s="13" customFormat="1">
      <c r="B382" s="121"/>
      <c r="D382" s="116" t="s">
        <v>123</v>
      </c>
      <c r="E382" s="122" t="s">
        <v>1</v>
      </c>
      <c r="F382" s="123" t="s">
        <v>125</v>
      </c>
      <c r="H382" s="124"/>
      <c r="I382" s="125"/>
      <c r="K382" s="209"/>
      <c r="L382" s="175"/>
      <c r="M382" s="175"/>
      <c r="N382" s="161"/>
      <c r="O382" s="159"/>
      <c r="P382" s="160"/>
      <c r="AK382" s="122" t="s">
        <v>123</v>
      </c>
      <c r="AL382" s="122" t="s">
        <v>67</v>
      </c>
      <c r="AM382" s="13" t="s">
        <v>122</v>
      </c>
      <c r="AN382" s="13" t="s">
        <v>28</v>
      </c>
      <c r="AO382" s="13" t="s">
        <v>65</v>
      </c>
      <c r="AP382" s="122" t="s">
        <v>116</v>
      </c>
    </row>
    <row r="383" spans="2:56" s="1" customFormat="1" ht="16.5" customHeight="1">
      <c r="B383" s="106"/>
      <c r="C383" s="107" t="s">
        <v>321</v>
      </c>
      <c r="D383" s="107" t="s">
        <v>118</v>
      </c>
      <c r="E383" s="108" t="s">
        <v>469</v>
      </c>
      <c r="F383" s="109" t="s">
        <v>470</v>
      </c>
      <c r="G383" s="110" t="s">
        <v>121</v>
      </c>
      <c r="H383" s="111"/>
      <c r="I383" s="112">
        <v>39.299999999999997</v>
      </c>
      <c r="J383" s="154">
        <f>ROUND(I383*H383,2)</f>
        <v>0</v>
      </c>
      <c r="K383" s="147"/>
      <c r="L383" s="161"/>
      <c r="M383" s="161">
        <v>0</v>
      </c>
      <c r="N383" s="161">
        <f t="shared" si="9"/>
        <v>0</v>
      </c>
      <c r="O383" s="159">
        <f t="shared" si="10"/>
        <v>0</v>
      </c>
      <c r="P383" s="160">
        <f t="shared" si="11"/>
        <v>0</v>
      </c>
      <c r="AI383" s="113" t="s">
        <v>122</v>
      </c>
      <c r="AK383" s="113" t="s">
        <v>118</v>
      </c>
      <c r="AL383" s="113" t="s">
        <v>67</v>
      </c>
      <c r="AP383" s="17" t="s">
        <v>116</v>
      </c>
      <c r="AV383" s="114" t="e">
        <f>IF(#REF!="základní",J383,0)</f>
        <v>#REF!</v>
      </c>
      <c r="AW383" s="114" t="e">
        <f>IF(#REF!="snížená",J383,0)</f>
        <v>#REF!</v>
      </c>
      <c r="AX383" s="114" t="e">
        <f>IF(#REF!="zákl. přenesená",J383,0)</f>
        <v>#REF!</v>
      </c>
      <c r="AY383" s="114" t="e">
        <f>IF(#REF!="sníž. přenesená",J383,0)</f>
        <v>#REF!</v>
      </c>
      <c r="AZ383" s="114" t="e">
        <f>IF(#REF!="nulová",J383,0)</f>
        <v>#REF!</v>
      </c>
      <c r="BA383" s="17" t="s">
        <v>65</v>
      </c>
      <c r="BB383" s="114">
        <f>ROUND(I383*H383,2)</f>
        <v>0</v>
      </c>
      <c r="BC383" s="17" t="s">
        <v>122</v>
      </c>
      <c r="BD383" s="113" t="s">
        <v>471</v>
      </c>
    </row>
    <row r="384" spans="2:56" s="12" customFormat="1">
      <c r="B384" s="115"/>
      <c r="D384" s="116" t="s">
        <v>123</v>
      </c>
      <c r="E384" s="117" t="s">
        <v>1</v>
      </c>
      <c r="F384" s="118" t="s">
        <v>472</v>
      </c>
      <c r="H384" s="119"/>
      <c r="I384" s="120"/>
      <c r="K384" s="208"/>
      <c r="L384" s="174"/>
      <c r="M384" s="174"/>
      <c r="N384" s="161"/>
      <c r="O384" s="159"/>
      <c r="P384" s="160"/>
      <c r="AK384" s="117" t="s">
        <v>123</v>
      </c>
      <c r="AL384" s="117" t="s">
        <v>67</v>
      </c>
      <c r="AM384" s="12" t="s">
        <v>67</v>
      </c>
      <c r="AN384" s="12" t="s">
        <v>28</v>
      </c>
      <c r="AO384" s="12" t="s">
        <v>57</v>
      </c>
      <c r="AP384" s="117" t="s">
        <v>116</v>
      </c>
    </row>
    <row r="385" spans="2:56" s="13" customFormat="1">
      <c r="B385" s="121"/>
      <c r="D385" s="116" t="s">
        <v>123</v>
      </c>
      <c r="E385" s="122" t="s">
        <v>1</v>
      </c>
      <c r="F385" s="123" t="s">
        <v>125</v>
      </c>
      <c r="H385" s="124"/>
      <c r="I385" s="125"/>
      <c r="K385" s="209"/>
      <c r="L385" s="175"/>
      <c r="M385" s="175"/>
      <c r="N385" s="161"/>
      <c r="O385" s="159"/>
      <c r="P385" s="160"/>
      <c r="AK385" s="122" t="s">
        <v>123</v>
      </c>
      <c r="AL385" s="122" t="s">
        <v>67</v>
      </c>
      <c r="AM385" s="13" t="s">
        <v>122</v>
      </c>
      <c r="AN385" s="13" t="s">
        <v>28</v>
      </c>
      <c r="AO385" s="13" t="s">
        <v>65</v>
      </c>
      <c r="AP385" s="122" t="s">
        <v>116</v>
      </c>
    </row>
    <row r="386" spans="2:56" s="1" customFormat="1" ht="24.15" customHeight="1">
      <c r="B386" s="106"/>
      <c r="C386" s="107" t="s">
        <v>473</v>
      </c>
      <c r="D386" s="107" t="s">
        <v>118</v>
      </c>
      <c r="E386" s="108" t="s">
        <v>474</v>
      </c>
      <c r="F386" s="109" t="s">
        <v>475</v>
      </c>
      <c r="G386" s="110" t="s">
        <v>160</v>
      </c>
      <c r="H386" s="111">
        <v>54</v>
      </c>
      <c r="I386" s="112">
        <v>525</v>
      </c>
      <c r="J386" s="154">
        <f>ROUND(I386*H386,2)</f>
        <v>28350</v>
      </c>
      <c r="K386" s="147"/>
      <c r="L386" s="161"/>
      <c r="M386" s="161">
        <v>54</v>
      </c>
      <c r="N386" s="161">
        <f t="shared" si="9"/>
        <v>28350</v>
      </c>
      <c r="O386" s="159">
        <f t="shared" si="10"/>
        <v>0</v>
      </c>
      <c r="P386" s="160">
        <f t="shared" si="11"/>
        <v>0</v>
      </c>
      <c r="Q386" s="231">
        <v>54</v>
      </c>
      <c r="AI386" s="113" t="s">
        <v>122</v>
      </c>
      <c r="AK386" s="113" t="s">
        <v>118</v>
      </c>
      <c r="AL386" s="113" t="s">
        <v>67</v>
      </c>
      <c r="AP386" s="17" t="s">
        <v>116</v>
      </c>
      <c r="AV386" s="114" t="e">
        <f>IF(#REF!="základní",J386,0)</f>
        <v>#REF!</v>
      </c>
      <c r="AW386" s="114" t="e">
        <f>IF(#REF!="snížená",J386,0)</f>
        <v>#REF!</v>
      </c>
      <c r="AX386" s="114" t="e">
        <f>IF(#REF!="zákl. přenesená",J386,0)</f>
        <v>#REF!</v>
      </c>
      <c r="AY386" s="114" t="e">
        <f>IF(#REF!="sníž. přenesená",J386,0)</f>
        <v>#REF!</v>
      </c>
      <c r="AZ386" s="114" t="e">
        <f>IF(#REF!="nulová",J386,0)</f>
        <v>#REF!</v>
      </c>
      <c r="BA386" s="17" t="s">
        <v>65</v>
      </c>
      <c r="BB386" s="114">
        <f>ROUND(I386*H386,2)</f>
        <v>28350</v>
      </c>
      <c r="BC386" s="17" t="s">
        <v>122</v>
      </c>
      <c r="BD386" s="113" t="s">
        <v>476</v>
      </c>
    </row>
    <row r="387" spans="2:56" s="12" customFormat="1">
      <c r="B387" s="115"/>
      <c r="D387" s="116" t="s">
        <v>123</v>
      </c>
      <c r="E387" s="117" t="s">
        <v>1</v>
      </c>
      <c r="F387" s="118" t="s">
        <v>477</v>
      </c>
      <c r="H387" s="119"/>
      <c r="I387" s="120"/>
      <c r="K387" s="208"/>
      <c r="L387" s="174"/>
      <c r="M387" s="174"/>
      <c r="N387" s="161"/>
      <c r="O387" s="159"/>
      <c r="P387" s="160"/>
      <c r="AK387" s="117" t="s">
        <v>123</v>
      </c>
      <c r="AL387" s="117" t="s">
        <v>67</v>
      </c>
      <c r="AM387" s="12" t="s">
        <v>67</v>
      </c>
      <c r="AN387" s="12" t="s">
        <v>28</v>
      </c>
      <c r="AO387" s="12" t="s">
        <v>57</v>
      </c>
      <c r="AP387" s="117" t="s">
        <v>116</v>
      </c>
    </row>
    <row r="388" spans="2:56" s="12" customFormat="1" ht="20.399999999999999">
      <c r="B388" s="115"/>
      <c r="D388" s="116" t="s">
        <v>123</v>
      </c>
      <c r="E388" s="117" t="s">
        <v>1</v>
      </c>
      <c r="F388" s="118" t="s">
        <v>478</v>
      </c>
      <c r="H388" s="119"/>
      <c r="I388" s="120"/>
      <c r="K388" s="208"/>
      <c r="L388" s="174"/>
      <c r="M388" s="174"/>
      <c r="N388" s="161"/>
      <c r="O388" s="159"/>
      <c r="P388" s="160"/>
      <c r="AK388" s="117" t="s">
        <v>123</v>
      </c>
      <c r="AL388" s="117" t="s">
        <v>67</v>
      </c>
      <c r="AM388" s="12" t="s">
        <v>67</v>
      </c>
      <c r="AN388" s="12" t="s">
        <v>28</v>
      </c>
      <c r="AO388" s="12" t="s">
        <v>57</v>
      </c>
      <c r="AP388" s="117" t="s">
        <v>116</v>
      </c>
    </row>
    <row r="389" spans="2:56" s="13" customFormat="1">
      <c r="B389" s="121"/>
      <c r="D389" s="116" t="s">
        <v>123</v>
      </c>
      <c r="E389" s="122" t="s">
        <v>1</v>
      </c>
      <c r="F389" s="123" t="s">
        <v>125</v>
      </c>
      <c r="H389" s="124"/>
      <c r="I389" s="125"/>
      <c r="K389" s="209"/>
      <c r="L389" s="175"/>
      <c r="M389" s="175"/>
      <c r="N389" s="161"/>
      <c r="O389" s="159"/>
      <c r="P389" s="160"/>
      <c r="AK389" s="122" t="s">
        <v>123</v>
      </c>
      <c r="AL389" s="122" t="s">
        <v>67</v>
      </c>
      <c r="AM389" s="13" t="s">
        <v>122</v>
      </c>
      <c r="AN389" s="13" t="s">
        <v>28</v>
      </c>
      <c r="AO389" s="13" t="s">
        <v>65</v>
      </c>
      <c r="AP389" s="122" t="s">
        <v>116</v>
      </c>
    </row>
    <row r="390" spans="2:56" s="1" customFormat="1" ht="16.5" customHeight="1">
      <c r="B390" s="106"/>
      <c r="C390" s="130" t="s">
        <v>327</v>
      </c>
      <c r="D390" s="130" t="s">
        <v>224</v>
      </c>
      <c r="E390" s="131" t="s">
        <v>479</v>
      </c>
      <c r="F390" s="132" t="s">
        <v>480</v>
      </c>
      <c r="G390" s="133" t="s">
        <v>160</v>
      </c>
      <c r="H390" s="134">
        <v>54</v>
      </c>
      <c r="I390" s="135">
        <v>203</v>
      </c>
      <c r="J390" s="155">
        <f>ROUND(I390*H390,2)</f>
        <v>10962</v>
      </c>
      <c r="K390" s="211"/>
      <c r="L390" s="161"/>
      <c r="M390" s="161">
        <v>54</v>
      </c>
      <c r="N390" s="161">
        <f t="shared" ref="N390:N447" si="15">M390*I390</f>
        <v>10962</v>
      </c>
      <c r="O390" s="159">
        <f t="shared" ref="O390:O447" si="16">H390-M390-K390</f>
        <v>0</v>
      </c>
      <c r="P390" s="160">
        <f t="shared" ref="P390:P447" si="17">J390-N390-L390</f>
        <v>0</v>
      </c>
      <c r="Q390" s="231">
        <v>54</v>
      </c>
      <c r="AI390" s="113" t="s">
        <v>140</v>
      </c>
      <c r="AK390" s="113" t="s">
        <v>224</v>
      </c>
      <c r="AL390" s="113" t="s">
        <v>67</v>
      </c>
      <c r="AP390" s="17" t="s">
        <v>116</v>
      </c>
      <c r="AV390" s="114" t="e">
        <f>IF(#REF!="základní",J390,0)</f>
        <v>#REF!</v>
      </c>
      <c r="AW390" s="114" t="e">
        <f>IF(#REF!="snížená",J390,0)</f>
        <v>#REF!</v>
      </c>
      <c r="AX390" s="114" t="e">
        <f>IF(#REF!="zákl. přenesená",J390,0)</f>
        <v>#REF!</v>
      </c>
      <c r="AY390" s="114" t="e">
        <f>IF(#REF!="sníž. přenesená",J390,0)</f>
        <v>#REF!</v>
      </c>
      <c r="AZ390" s="114" t="e">
        <f>IF(#REF!="nulová",J390,0)</f>
        <v>#REF!</v>
      </c>
      <c r="BA390" s="17" t="s">
        <v>65</v>
      </c>
      <c r="BB390" s="114">
        <f>ROUND(I390*H390,2)</f>
        <v>10962</v>
      </c>
      <c r="BC390" s="17" t="s">
        <v>122</v>
      </c>
      <c r="BD390" s="113" t="s">
        <v>481</v>
      </c>
    </row>
    <row r="391" spans="2:56" s="12" customFormat="1">
      <c r="B391" s="115"/>
      <c r="D391" s="116" t="s">
        <v>123</v>
      </c>
      <c r="E391" s="117" t="s">
        <v>1</v>
      </c>
      <c r="F391" s="118" t="s">
        <v>482</v>
      </c>
      <c r="H391" s="119"/>
      <c r="I391" s="120"/>
      <c r="K391" s="208"/>
      <c r="L391" s="174"/>
      <c r="M391" s="174"/>
      <c r="N391" s="161"/>
      <c r="O391" s="159"/>
      <c r="P391" s="160"/>
      <c r="AK391" s="117" t="s">
        <v>123</v>
      </c>
      <c r="AL391" s="117" t="s">
        <v>67</v>
      </c>
      <c r="AM391" s="12" t="s">
        <v>67</v>
      </c>
      <c r="AN391" s="12" t="s">
        <v>28</v>
      </c>
      <c r="AO391" s="12" t="s">
        <v>57</v>
      </c>
      <c r="AP391" s="117" t="s">
        <v>116</v>
      </c>
    </row>
    <row r="392" spans="2:56" s="12" customFormat="1" ht="20.399999999999999">
      <c r="B392" s="115"/>
      <c r="D392" s="116" t="s">
        <v>123</v>
      </c>
      <c r="E392" s="117" t="s">
        <v>1</v>
      </c>
      <c r="F392" s="118" t="s">
        <v>478</v>
      </c>
      <c r="H392" s="119"/>
      <c r="I392" s="120"/>
      <c r="K392" s="208"/>
      <c r="L392" s="174"/>
      <c r="M392" s="174"/>
      <c r="N392" s="161"/>
      <c r="O392" s="159"/>
      <c r="P392" s="160"/>
      <c r="AK392" s="117" t="s">
        <v>123</v>
      </c>
      <c r="AL392" s="117" t="s">
        <v>67</v>
      </c>
      <c r="AM392" s="12" t="s">
        <v>67</v>
      </c>
      <c r="AN392" s="12" t="s">
        <v>28</v>
      </c>
      <c r="AO392" s="12" t="s">
        <v>57</v>
      </c>
      <c r="AP392" s="117" t="s">
        <v>116</v>
      </c>
    </row>
    <row r="393" spans="2:56" s="13" customFormat="1">
      <c r="B393" s="121"/>
      <c r="D393" s="116" t="s">
        <v>123</v>
      </c>
      <c r="E393" s="122" t="s">
        <v>1</v>
      </c>
      <c r="F393" s="123" t="s">
        <v>125</v>
      </c>
      <c r="H393" s="124"/>
      <c r="I393" s="125"/>
      <c r="K393" s="209"/>
      <c r="L393" s="175"/>
      <c r="M393" s="175"/>
      <c r="N393" s="161"/>
      <c r="O393" s="159"/>
      <c r="P393" s="160"/>
      <c r="AK393" s="122" t="s">
        <v>123</v>
      </c>
      <c r="AL393" s="122" t="s">
        <v>67</v>
      </c>
      <c r="AM393" s="13" t="s">
        <v>122</v>
      </c>
      <c r="AN393" s="13" t="s">
        <v>28</v>
      </c>
      <c r="AO393" s="13" t="s">
        <v>57</v>
      </c>
      <c r="AP393" s="122" t="s">
        <v>116</v>
      </c>
    </row>
    <row r="394" spans="2:56" s="12" customFormat="1">
      <c r="B394" s="115"/>
      <c r="D394" s="116" t="s">
        <v>123</v>
      </c>
      <c r="E394" s="117" t="s">
        <v>1</v>
      </c>
      <c r="F394" s="118" t="s">
        <v>483</v>
      </c>
      <c r="H394" s="119"/>
      <c r="I394" s="120"/>
      <c r="K394" s="208"/>
      <c r="L394" s="174"/>
      <c r="M394" s="174"/>
      <c r="N394" s="161"/>
      <c r="O394" s="159"/>
      <c r="P394" s="160"/>
      <c r="AK394" s="117" t="s">
        <v>123</v>
      </c>
      <c r="AL394" s="117" t="s">
        <v>67</v>
      </c>
      <c r="AM394" s="12" t="s">
        <v>67</v>
      </c>
      <c r="AN394" s="12" t="s">
        <v>28</v>
      </c>
      <c r="AO394" s="12" t="s">
        <v>57</v>
      </c>
      <c r="AP394" s="117" t="s">
        <v>116</v>
      </c>
    </row>
    <row r="395" spans="2:56" s="13" customFormat="1">
      <c r="B395" s="121"/>
      <c r="D395" s="116" t="s">
        <v>123</v>
      </c>
      <c r="E395" s="122" t="s">
        <v>1</v>
      </c>
      <c r="F395" s="123" t="s">
        <v>125</v>
      </c>
      <c r="H395" s="124"/>
      <c r="I395" s="125"/>
      <c r="K395" s="209"/>
      <c r="L395" s="175"/>
      <c r="M395" s="175"/>
      <c r="N395" s="161"/>
      <c r="O395" s="159"/>
      <c r="P395" s="160"/>
      <c r="AK395" s="122" t="s">
        <v>123</v>
      </c>
      <c r="AL395" s="122" t="s">
        <v>67</v>
      </c>
      <c r="AM395" s="13" t="s">
        <v>122</v>
      </c>
      <c r="AN395" s="13" t="s">
        <v>28</v>
      </c>
      <c r="AO395" s="13" t="s">
        <v>65</v>
      </c>
      <c r="AP395" s="122" t="s">
        <v>116</v>
      </c>
    </row>
    <row r="396" spans="2:56" s="1" customFormat="1" ht="24.15" customHeight="1">
      <c r="B396" s="106"/>
      <c r="C396" s="130" t="s">
        <v>484</v>
      </c>
      <c r="D396" s="130" t="s">
        <v>224</v>
      </c>
      <c r="E396" s="131" t="s">
        <v>485</v>
      </c>
      <c r="F396" s="132" t="s">
        <v>486</v>
      </c>
      <c r="G396" s="133" t="s">
        <v>160</v>
      </c>
      <c r="H396" s="134"/>
      <c r="I396" s="135">
        <v>3100</v>
      </c>
      <c r="J396" s="155">
        <f>ROUND(I396*H396,2)</f>
        <v>0</v>
      </c>
      <c r="K396" s="211"/>
      <c r="L396" s="161"/>
      <c r="M396" s="161">
        <v>0</v>
      </c>
      <c r="N396" s="161">
        <f t="shared" si="15"/>
        <v>0</v>
      </c>
      <c r="O396" s="159">
        <f t="shared" si="16"/>
        <v>0</v>
      </c>
      <c r="P396" s="160">
        <f t="shared" si="17"/>
        <v>0</v>
      </c>
      <c r="AI396" s="113" t="s">
        <v>140</v>
      </c>
      <c r="AK396" s="113" t="s">
        <v>224</v>
      </c>
      <c r="AL396" s="113" t="s">
        <v>67</v>
      </c>
      <c r="AP396" s="17" t="s">
        <v>116</v>
      </c>
      <c r="AV396" s="114" t="e">
        <f>IF(#REF!="základní",J396,0)</f>
        <v>#REF!</v>
      </c>
      <c r="AW396" s="114" t="e">
        <f>IF(#REF!="snížená",J396,0)</f>
        <v>#REF!</v>
      </c>
      <c r="AX396" s="114" t="e">
        <f>IF(#REF!="zákl. přenesená",J396,0)</f>
        <v>#REF!</v>
      </c>
      <c r="AY396" s="114" t="e">
        <f>IF(#REF!="sníž. přenesená",J396,0)</f>
        <v>#REF!</v>
      </c>
      <c r="AZ396" s="114" t="e">
        <f>IF(#REF!="nulová",J396,0)</f>
        <v>#REF!</v>
      </c>
      <c r="BA396" s="17" t="s">
        <v>65</v>
      </c>
      <c r="BB396" s="114">
        <f>ROUND(I396*H396,2)</f>
        <v>0</v>
      </c>
      <c r="BC396" s="17" t="s">
        <v>122</v>
      </c>
      <c r="BD396" s="113" t="s">
        <v>487</v>
      </c>
    </row>
    <row r="397" spans="2:56" s="14" customFormat="1">
      <c r="B397" s="126"/>
      <c r="D397" s="116" t="s">
        <v>123</v>
      </c>
      <c r="E397" s="127" t="s">
        <v>1</v>
      </c>
      <c r="F397" s="128" t="s">
        <v>488</v>
      </c>
      <c r="H397" s="127"/>
      <c r="I397" s="129"/>
      <c r="K397" s="210"/>
      <c r="L397" s="176"/>
      <c r="M397" s="176"/>
      <c r="N397" s="161"/>
      <c r="O397" s="159"/>
      <c r="P397" s="160"/>
      <c r="AK397" s="127" t="s">
        <v>123</v>
      </c>
      <c r="AL397" s="127" t="s">
        <v>67</v>
      </c>
      <c r="AM397" s="14" t="s">
        <v>65</v>
      </c>
      <c r="AN397" s="14" t="s">
        <v>28</v>
      </c>
      <c r="AO397" s="14" t="s">
        <v>57</v>
      </c>
      <c r="AP397" s="127" t="s">
        <v>116</v>
      </c>
    </row>
    <row r="398" spans="2:56" s="12" customFormat="1">
      <c r="B398" s="115"/>
      <c r="D398" s="116" t="s">
        <v>123</v>
      </c>
      <c r="E398" s="117" t="s">
        <v>1</v>
      </c>
      <c r="F398" s="118" t="s">
        <v>489</v>
      </c>
      <c r="H398" s="119"/>
      <c r="I398" s="120"/>
      <c r="K398" s="208"/>
      <c r="L398" s="174"/>
      <c r="M398" s="174"/>
      <c r="N398" s="161"/>
      <c r="O398" s="159"/>
      <c r="P398" s="160"/>
      <c r="AK398" s="117" t="s">
        <v>123</v>
      </c>
      <c r="AL398" s="117" t="s">
        <v>67</v>
      </c>
      <c r="AM398" s="12" t="s">
        <v>67</v>
      </c>
      <c r="AN398" s="12" t="s">
        <v>28</v>
      </c>
      <c r="AO398" s="12" t="s">
        <v>57</v>
      </c>
      <c r="AP398" s="117" t="s">
        <v>116</v>
      </c>
    </row>
    <row r="399" spans="2:56" s="12" customFormat="1">
      <c r="B399" s="115"/>
      <c r="D399" s="116" t="s">
        <v>123</v>
      </c>
      <c r="E399" s="117" t="s">
        <v>1</v>
      </c>
      <c r="F399" s="118" t="s">
        <v>490</v>
      </c>
      <c r="H399" s="119"/>
      <c r="I399" s="120"/>
      <c r="K399" s="208"/>
      <c r="L399" s="174"/>
      <c r="M399" s="174"/>
      <c r="N399" s="161"/>
      <c r="O399" s="159"/>
      <c r="P399" s="160"/>
      <c r="AK399" s="117" t="s">
        <v>123</v>
      </c>
      <c r="AL399" s="117" t="s">
        <v>67</v>
      </c>
      <c r="AM399" s="12" t="s">
        <v>67</v>
      </c>
      <c r="AN399" s="12" t="s">
        <v>28</v>
      </c>
      <c r="AO399" s="12" t="s">
        <v>57</v>
      </c>
      <c r="AP399" s="117" t="s">
        <v>116</v>
      </c>
    </row>
    <row r="400" spans="2:56" s="12" customFormat="1">
      <c r="B400" s="115"/>
      <c r="D400" s="116" t="s">
        <v>123</v>
      </c>
      <c r="E400" s="117" t="s">
        <v>1</v>
      </c>
      <c r="F400" s="118" t="s">
        <v>491</v>
      </c>
      <c r="H400" s="119"/>
      <c r="I400" s="120"/>
      <c r="K400" s="208"/>
      <c r="L400" s="174"/>
      <c r="M400" s="174"/>
      <c r="N400" s="161"/>
      <c r="O400" s="159"/>
      <c r="P400" s="160"/>
      <c r="AK400" s="117" t="s">
        <v>123</v>
      </c>
      <c r="AL400" s="117" t="s">
        <v>67</v>
      </c>
      <c r="AM400" s="12" t="s">
        <v>67</v>
      </c>
      <c r="AN400" s="12" t="s">
        <v>28</v>
      </c>
      <c r="AO400" s="12" t="s">
        <v>57</v>
      </c>
      <c r="AP400" s="117" t="s">
        <v>116</v>
      </c>
    </row>
    <row r="401" spans="2:56" s="12" customFormat="1">
      <c r="B401" s="115"/>
      <c r="D401" s="116" t="s">
        <v>123</v>
      </c>
      <c r="E401" s="117" t="s">
        <v>1</v>
      </c>
      <c r="F401" s="118" t="s">
        <v>492</v>
      </c>
      <c r="H401" s="119"/>
      <c r="I401" s="120"/>
      <c r="K401" s="208"/>
      <c r="L401" s="174"/>
      <c r="M401" s="174"/>
      <c r="N401" s="161"/>
      <c r="O401" s="159"/>
      <c r="P401" s="160"/>
      <c r="AK401" s="117" t="s">
        <v>123</v>
      </c>
      <c r="AL401" s="117" t="s">
        <v>67</v>
      </c>
      <c r="AM401" s="12" t="s">
        <v>67</v>
      </c>
      <c r="AN401" s="12" t="s">
        <v>28</v>
      </c>
      <c r="AO401" s="12" t="s">
        <v>57</v>
      </c>
      <c r="AP401" s="117" t="s">
        <v>116</v>
      </c>
    </row>
    <row r="402" spans="2:56" s="12" customFormat="1">
      <c r="B402" s="115"/>
      <c r="D402" s="116" t="s">
        <v>123</v>
      </c>
      <c r="E402" s="117" t="s">
        <v>1</v>
      </c>
      <c r="F402" s="118" t="s">
        <v>493</v>
      </c>
      <c r="H402" s="119"/>
      <c r="I402" s="120"/>
      <c r="K402" s="208"/>
      <c r="L402" s="174"/>
      <c r="M402" s="174"/>
      <c r="N402" s="161"/>
      <c r="O402" s="159"/>
      <c r="P402" s="160"/>
      <c r="AK402" s="117" t="s">
        <v>123</v>
      </c>
      <c r="AL402" s="117" t="s">
        <v>67</v>
      </c>
      <c r="AM402" s="12" t="s">
        <v>67</v>
      </c>
      <c r="AN402" s="12" t="s">
        <v>28</v>
      </c>
      <c r="AO402" s="12" t="s">
        <v>57</v>
      </c>
      <c r="AP402" s="117" t="s">
        <v>116</v>
      </c>
    </row>
    <row r="403" spans="2:56" s="13" customFormat="1">
      <c r="B403" s="121"/>
      <c r="D403" s="116" t="s">
        <v>123</v>
      </c>
      <c r="E403" s="122" t="s">
        <v>1</v>
      </c>
      <c r="F403" s="123" t="s">
        <v>125</v>
      </c>
      <c r="H403" s="124"/>
      <c r="I403" s="125"/>
      <c r="K403" s="209"/>
      <c r="L403" s="175"/>
      <c r="M403" s="175"/>
      <c r="N403" s="161"/>
      <c r="O403" s="159"/>
      <c r="P403" s="160"/>
      <c r="AK403" s="122" t="s">
        <v>123</v>
      </c>
      <c r="AL403" s="122" t="s">
        <v>67</v>
      </c>
      <c r="AM403" s="13" t="s">
        <v>122</v>
      </c>
      <c r="AN403" s="13" t="s">
        <v>28</v>
      </c>
      <c r="AO403" s="13" t="s">
        <v>57</v>
      </c>
      <c r="AP403" s="122" t="s">
        <v>116</v>
      </c>
    </row>
    <row r="404" spans="2:56" s="12" customFormat="1">
      <c r="B404" s="115"/>
      <c r="D404" s="116" t="s">
        <v>123</v>
      </c>
      <c r="E404" s="117" t="s">
        <v>1</v>
      </c>
      <c r="F404" s="118" t="s">
        <v>494</v>
      </c>
      <c r="H404" s="119"/>
      <c r="I404" s="120"/>
      <c r="K404" s="208"/>
      <c r="L404" s="174"/>
      <c r="M404" s="174"/>
      <c r="N404" s="161"/>
      <c r="O404" s="159"/>
      <c r="P404" s="160"/>
      <c r="AK404" s="117" t="s">
        <v>123</v>
      </c>
      <c r="AL404" s="117" t="s">
        <v>67</v>
      </c>
      <c r="AM404" s="12" t="s">
        <v>67</v>
      </c>
      <c r="AN404" s="12" t="s">
        <v>28</v>
      </c>
      <c r="AO404" s="12" t="s">
        <v>57</v>
      </c>
      <c r="AP404" s="117" t="s">
        <v>116</v>
      </c>
    </row>
    <row r="405" spans="2:56" s="13" customFormat="1">
      <c r="B405" s="121"/>
      <c r="D405" s="116" t="s">
        <v>123</v>
      </c>
      <c r="E405" s="122" t="s">
        <v>1</v>
      </c>
      <c r="F405" s="123" t="s">
        <v>125</v>
      </c>
      <c r="H405" s="124"/>
      <c r="I405" s="125"/>
      <c r="K405" s="209"/>
      <c r="L405" s="175"/>
      <c r="M405" s="175"/>
      <c r="N405" s="161"/>
      <c r="O405" s="159"/>
      <c r="P405" s="160"/>
      <c r="AK405" s="122" t="s">
        <v>123</v>
      </c>
      <c r="AL405" s="122" t="s">
        <v>67</v>
      </c>
      <c r="AM405" s="13" t="s">
        <v>122</v>
      </c>
      <c r="AN405" s="13" t="s">
        <v>28</v>
      </c>
      <c r="AO405" s="13" t="s">
        <v>65</v>
      </c>
      <c r="AP405" s="122" t="s">
        <v>116</v>
      </c>
    </row>
    <row r="406" spans="2:56" s="1" customFormat="1" ht="33" customHeight="1">
      <c r="B406" s="106"/>
      <c r="C406" s="107" t="s">
        <v>331</v>
      </c>
      <c r="D406" s="107" t="s">
        <v>118</v>
      </c>
      <c r="E406" s="108" t="s">
        <v>495</v>
      </c>
      <c r="F406" s="109" t="s">
        <v>496</v>
      </c>
      <c r="G406" s="110" t="s">
        <v>160</v>
      </c>
      <c r="H406" s="111"/>
      <c r="I406" s="112">
        <v>417</v>
      </c>
      <c r="J406" s="154">
        <f>ROUND(I406*H406,2)</f>
        <v>0</v>
      </c>
      <c r="K406" s="147"/>
      <c r="L406" s="161"/>
      <c r="M406" s="161">
        <v>0</v>
      </c>
      <c r="N406" s="161">
        <f t="shared" si="15"/>
        <v>0</v>
      </c>
      <c r="O406" s="159">
        <f t="shared" si="16"/>
        <v>0</v>
      </c>
      <c r="P406" s="160">
        <f t="shared" si="17"/>
        <v>0</v>
      </c>
      <c r="AI406" s="113" t="s">
        <v>122</v>
      </c>
      <c r="AK406" s="113" t="s">
        <v>118</v>
      </c>
      <c r="AL406" s="113" t="s">
        <v>67</v>
      </c>
      <c r="AP406" s="17" t="s">
        <v>116</v>
      </c>
      <c r="AV406" s="114" t="e">
        <f>IF(#REF!="základní",J406,0)</f>
        <v>#REF!</v>
      </c>
      <c r="AW406" s="114" t="e">
        <f>IF(#REF!="snížená",J406,0)</f>
        <v>#REF!</v>
      </c>
      <c r="AX406" s="114" t="e">
        <f>IF(#REF!="zákl. přenesená",J406,0)</f>
        <v>#REF!</v>
      </c>
      <c r="AY406" s="114" t="e">
        <f>IF(#REF!="sníž. přenesená",J406,0)</f>
        <v>#REF!</v>
      </c>
      <c r="AZ406" s="114" t="e">
        <f>IF(#REF!="nulová",J406,0)</f>
        <v>#REF!</v>
      </c>
      <c r="BA406" s="17" t="s">
        <v>65</v>
      </c>
      <c r="BB406" s="114">
        <f>ROUND(I406*H406,2)</f>
        <v>0</v>
      </c>
      <c r="BC406" s="17" t="s">
        <v>122</v>
      </c>
      <c r="BD406" s="113" t="s">
        <v>497</v>
      </c>
    </row>
    <row r="407" spans="2:56" s="12" customFormat="1">
      <c r="B407" s="115"/>
      <c r="D407" s="116" t="s">
        <v>123</v>
      </c>
      <c r="E407" s="117" t="s">
        <v>1</v>
      </c>
      <c r="F407" s="118" t="s">
        <v>498</v>
      </c>
      <c r="H407" s="119"/>
      <c r="I407" s="120"/>
      <c r="K407" s="208"/>
      <c r="L407" s="174"/>
      <c r="M407" s="174"/>
      <c r="N407" s="161"/>
      <c r="O407" s="159"/>
      <c r="P407" s="160"/>
      <c r="AK407" s="117" t="s">
        <v>123</v>
      </c>
      <c r="AL407" s="117" t="s">
        <v>67</v>
      </c>
      <c r="AM407" s="12" t="s">
        <v>67</v>
      </c>
      <c r="AN407" s="12" t="s">
        <v>28</v>
      </c>
      <c r="AO407" s="12" t="s">
        <v>57</v>
      </c>
      <c r="AP407" s="117" t="s">
        <v>116</v>
      </c>
    </row>
    <row r="408" spans="2:56" s="13" customFormat="1">
      <c r="B408" s="121"/>
      <c r="D408" s="116" t="s">
        <v>123</v>
      </c>
      <c r="E408" s="122" t="s">
        <v>1</v>
      </c>
      <c r="F408" s="123" t="s">
        <v>125</v>
      </c>
      <c r="H408" s="124"/>
      <c r="I408" s="125"/>
      <c r="K408" s="209"/>
      <c r="L408" s="175"/>
      <c r="M408" s="175"/>
      <c r="N408" s="161"/>
      <c r="O408" s="159"/>
      <c r="P408" s="160"/>
      <c r="AK408" s="122" t="s">
        <v>123</v>
      </c>
      <c r="AL408" s="122" t="s">
        <v>67</v>
      </c>
      <c r="AM408" s="13" t="s">
        <v>122</v>
      </c>
      <c r="AN408" s="13" t="s">
        <v>28</v>
      </c>
      <c r="AO408" s="13" t="s">
        <v>65</v>
      </c>
      <c r="AP408" s="122" t="s">
        <v>116</v>
      </c>
    </row>
    <row r="409" spans="2:56" s="1" customFormat="1" ht="16.5" customHeight="1">
      <c r="B409" s="106"/>
      <c r="C409" s="130" t="s">
        <v>499</v>
      </c>
      <c r="D409" s="130" t="s">
        <v>224</v>
      </c>
      <c r="E409" s="131" t="s">
        <v>500</v>
      </c>
      <c r="F409" s="132" t="s">
        <v>501</v>
      </c>
      <c r="G409" s="133" t="s">
        <v>160</v>
      </c>
      <c r="H409" s="134"/>
      <c r="I409" s="135">
        <v>144</v>
      </c>
      <c r="J409" s="155">
        <f>ROUND(I409*H409,2)</f>
        <v>0</v>
      </c>
      <c r="K409" s="211"/>
      <c r="L409" s="161"/>
      <c r="M409" s="161">
        <v>0</v>
      </c>
      <c r="N409" s="161">
        <f t="shared" si="15"/>
        <v>0</v>
      </c>
      <c r="O409" s="159">
        <f t="shared" si="16"/>
        <v>0</v>
      </c>
      <c r="P409" s="160">
        <f t="shared" si="17"/>
        <v>0</v>
      </c>
      <c r="AI409" s="113" t="s">
        <v>140</v>
      </c>
      <c r="AK409" s="113" t="s">
        <v>224</v>
      </c>
      <c r="AL409" s="113" t="s">
        <v>67</v>
      </c>
      <c r="AP409" s="17" t="s">
        <v>116</v>
      </c>
      <c r="AV409" s="114" t="e">
        <f>IF(#REF!="základní",J409,0)</f>
        <v>#REF!</v>
      </c>
      <c r="AW409" s="114" t="e">
        <f>IF(#REF!="snížená",J409,0)</f>
        <v>#REF!</v>
      </c>
      <c r="AX409" s="114" t="e">
        <f>IF(#REF!="zákl. přenesená",J409,0)</f>
        <v>#REF!</v>
      </c>
      <c r="AY409" s="114" t="e">
        <f>IF(#REF!="sníž. přenesená",J409,0)</f>
        <v>#REF!</v>
      </c>
      <c r="AZ409" s="114" t="e">
        <f>IF(#REF!="nulová",J409,0)</f>
        <v>#REF!</v>
      </c>
      <c r="BA409" s="17" t="s">
        <v>65</v>
      </c>
      <c r="BB409" s="114">
        <f>ROUND(I409*H409,2)</f>
        <v>0</v>
      </c>
      <c r="BC409" s="17" t="s">
        <v>122</v>
      </c>
      <c r="BD409" s="113" t="s">
        <v>502</v>
      </c>
    </row>
    <row r="410" spans="2:56" s="12" customFormat="1">
      <c r="B410" s="115"/>
      <c r="D410" s="116" t="s">
        <v>123</v>
      </c>
      <c r="E410" s="117" t="s">
        <v>1</v>
      </c>
      <c r="F410" s="118" t="s">
        <v>503</v>
      </c>
      <c r="H410" s="119"/>
      <c r="I410" s="120"/>
      <c r="K410" s="208"/>
      <c r="L410" s="174"/>
      <c r="M410" s="174"/>
      <c r="N410" s="161"/>
      <c r="O410" s="159"/>
      <c r="P410" s="160"/>
      <c r="AK410" s="117" t="s">
        <v>123</v>
      </c>
      <c r="AL410" s="117" t="s">
        <v>67</v>
      </c>
      <c r="AM410" s="12" t="s">
        <v>67</v>
      </c>
      <c r="AN410" s="12" t="s">
        <v>28</v>
      </c>
      <c r="AO410" s="12" t="s">
        <v>57</v>
      </c>
      <c r="AP410" s="117" t="s">
        <v>116</v>
      </c>
    </row>
    <row r="411" spans="2:56" s="13" customFormat="1">
      <c r="B411" s="121"/>
      <c r="D411" s="116" t="s">
        <v>123</v>
      </c>
      <c r="E411" s="122" t="s">
        <v>1</v>
      </c>
      <c r="F411" s="123" t="s">
        <v>125</v>
      </c>
      <c r="H411" s="124"/>
      <c r="I411" s="125"/>
      <c r="K411" s="209"/>
      <c r="L411" s="175"/>
      <c r="M411" s="175"/>
      <c r="N411" s="161"/>
      <c r="O411" s="159"/>
      <c r="P411" s="160"/>
      <c r="AK411" s="122" t="s">
        <v>123</v>
      </c>
      <c r="AL411" s="122" t="s">
        <v>67</v>
      </c>
      <c r="AM411" s="13" t="s">
        <v>122</v>
      </c>
      <c r="AN411" s="13" t="s">
        <v>28</v>
      </c>
      <c r="AO411" s="13" t="s">
        <v>65</v>
      </c>
      <c r="AP411" s="122" t="s">
        <v>116</v>
      </c>
    </row>
    <row r="412" spans="2:56" s="1" customFormat="1" ht="24.15" customHeight="1">
      <c r="B412" s="106"/>
      <c r="C412" s="107" t="s">
        <v>337</v>
      </c>
      <c r="D412" s="107" t="s">
        <v>118</v>
      </c>
      <c r="E412" s="108" t="s">
        <v>504</v>
      </c>
      <c r="F412" s="109" t="s">
        <v>505</v>
      </c>
      <c r="G412" s="110" t="s">
        <v>173</v>
      </c>
      <c r="H412" s="111">
        <v>3.78</v>
      </c>
      <c r="I412" s="112">
        <v>4220</v>
      </c>
      <c r="J412" s="154">
        <f>ROUND(I412*H412,2)</f>
        <v>15951.6</v>
      </c>
      <c r="K412" s="147"/>
      <c r="L412" s="161"/>
      <c r="M412" s="161">
        <v>3.78</v>
      </c>
      <c r="N412" s="161">
        <f t="shared" si="15"/>
        <v>15951.599999999999</v>
      </c>
      <c r="O412" s="159">
        <f t="shared" si="16"/>
        <v>0</v>
      </c>
      <c r="P412" s="160">
        <f t="shared" si="17"/>
        <v>1.8189894035458565E-12</v>
      </c>
      <c r="Q412" s="231">
        <f>54*0.07</f>
        <v>3.7800000000000002</v>
      </c>
      <c r="AI412" s="113" t="s">
        <v>122</v>
      </c>
      <c r="AK412" s="113" t="s">
        <v>118</v>
      </c>
      <c r="AL412" s="113" t="s">
        <v>67</v>
      </c>
      <c r="AP412" s="17" t="s">
        <v>116</v>
      </c>
      <c r="AV412" s="114" t="e">
        <f>IF(#REF!="základní",J412,0)</f>
        <v>#REF!</v>
      </c>
      <c r="AW412" s="114" t="e">
        <f>IF(#REF!="snížená",J412,0)</f>
        <v>#REF!</v>
      </c>
      <c r="AX412" s="114" t="e">
        <f>IF(#REF!="zákl. přenesená",J412,0)</f>
        <v>#REF!</v>
      </c>
      <c r="AY412" s="114" t="e">
        <f>IF(#REF!="sníž. přenesená",J412,0)</f>
        <v>#REF!</v>
      </c>
      <c r="AZ412" s="114" t="e">
        <f>IF(#REF!="nulová",J412,0)</f>
        <v>#REF!</v>
      </c>
      <c r="BA412" s="17" t="s">
        <v>65</v>
      </c>
      <c r="BB412" s="114">
        <f>ROUND(I412*H412,2)</f>
        <v>15951.6</v>
      </c>
      <c r="BC412" s="17" t="s">
        <v>122</v>
      </c>
      <c r="BD412" s="113" t="s">
        <v>506</v>
      </c>
    </row>
    <row r="413" spans="2:56" s="12" customFormat="1">
      <c r="B413" s="115"/>
      <c r="D413" s="116" t="s">
        <v>123</v>
      </c>
      <c r="E413" s="117" t="s">
        <v>1</v>
      </c>
      <c r="F413" s="118" t="s">
        <v>507</v>
      </c>
      <c r="H413" s="119"/>
      <c r="I413" s="120"/>
      <c r="K413" s="208"/>
      <c r="L413" s="174"/>
      <c r="M413" s="174"/>
      <c r="N413" s="161"/>
      <c r="O413" s="159"/>
      <c r="P413" s="160"/>
      <c r="AK413" s="117" t="s">
        <v>123</v>
      </c>
      <c r="AL413" s="117" t="s">
        <v>67</v>
      </c>
      <c r="AM413" s="12" t="s">
        <v>67</v>
      </c>
      <c r="AN413" s="12" t="s">
        <v>28</v>
      </c>
      <c r="AO413" s="12" t="s">
        <v>57</v>
      </c>
      <c r="AP413" s="117" t="s">
        <v>116</v>
      </c>
    </row>
    <row r="414" spans="2:56" s="12" customFormat="1" ht="20.399999999999999">
      <c r="B414" s="115"/>
      <c r="D414" s="116" t="s">
        <v>123</v>
      </c>
      <c r="E414" s="117" t="s">
        <v>1</v>
      </c>
      <c r="F414" s="118" t="s">
        <v>508</v>
      </c>
      <c r="H414" s="119"/>
      <c r="I414" s="120"/>
      <c r="K414" s="208"/>
      <c r="L414" s="174"/>
      <c r="M414" s="174"/>
      <c r="N414" s="161"/>
      <c r="O414" s="159"/>
      <c r="P414" s="160"/>
      <c r="AK414" s="117" t="s">
        <v>123</v>
      </c>
      <c r="AL414" s="117" t="s">
        <v>67</v>
      </c>
      <c r="AM414" s="12" t="s">
        <v>67</v>
      </c>
      <c r="AN414" s="12" t="s">
        <v>28</v>
      </c>
      <c r="AO414" s="12" t="s">
        <v>57</v>
      </c>
      <c r="AP414" s="117" t="s">
        <v>116</v>
      </c>
    </row>
    <row r="415" spans="2:56" s="12" customFormat="1">
      <c r="B415" s="115"/>
      <c r="D415" s="116" t="s">
        <v>123</v>
      </c>
      <c r="E415" s="117" t="s">
        <v>1</v>
      </c>
      <c r="F415" s="118" t="s">
        <v>509</v>
      </c>
      <c r="H415" s="119"/>
      <c r="I415" s="120"/>
      <c r="K415" s="208"/>
      <c r="L415" s="174"/>
      <c r="M415" s="174"/>
      <c r="N415" s="161"/>
      <c r="O415" s="159"/>
      <c r="P415" s="160"/>
      <c r="AK415" s="117" t="s">
        <v>123</v>
      </c>
      <c r="AL415" s="117" t="s">
        <v>67</v>
      </c>
      <c r="AM415" s="12" t="s">
        <v>67</v>
      </c>
      <c r="AN415" s="12" t="s">
        <v>28</v>
      </c>
      <c r="AO415" s="12" t="s">
        <v>57</v>
      </c>
      <c r="AP415" s="117" t="s">
        <v>116</v>
      </c>
    </row>
    <row r="416" spans="2:56" s="13" customFormat="1">
      <c r="B416" s="121"/>
      <c r="D416" s="116" t="s">
        <v>123</v>
      </c>
      <c r="E416" s="122" t="s">
        <v>1</v>
      </c>
      <c r="F416" s="123" t="s">
        <v>125</v>
      </c>
      <c r="H416" s="124"/>
      <c r="I416" s="125"/>
      <c r="K416" s="209"/>
      <c r="L416" s="175"/>
      <c r="M416" s="175"/>
      <c r="N416" s="161"/>
      <c r="O416" s="159"/>
      <c r="P416" s="160"/>
      <c r="AK416" s="122" t="s">
        <v>123</v>
      </c>
      <c r="AL416" s="122" t="s">
        <v>67</v>
      </c>
      <c r="AM416" s="13" t="s">
        <v>122</v>
      </c>
      <c r="AN416" s="13" t="s">
        <v>28</v>
      </c>
      <c r="AO416" s="13" t="s">
        <v>65</v>
      </c>
      <c r="AP416" s="122" t="s">
        <v>116</v>
      </c>
    </row>
    <row r="417" spans="2:56" s="1" customFormat="1" ht="24.15" customHeight="1">
      <c r="B417" s="106"/>
      <c r="C417" s="107" t="s">
        <v>510</v>
      </c>
      <c r="D417" s="107" t="s">
        <v>118</v>
      </c>
      <c r="E417" s="108" t="s">
        <v>511</v>
      </c>
      <c r="F417" s="109" t="s">
        <v>512</v>
      </c>
      <c r="G417" s="110" t="s">
        <v>121</v>
      </c>
      <c r="H417" s="111"/>
      <c r="I417" s="112">
        <v>72.599999999999994</v>
      </c>
      <c r="J417" s="154">
        <f>ROUND(I417*H417,2)</f>
        <v>0</v>
      </c>
      <c r="K417" s="147"/>
      <c r="L417" s="161"/>
      <c r="M417" s="161">
        <v>0</v>
      </c>
      <c r="N417" s="161">
        <f t="shared" si="15"/>
        <v>0</v>
      </c>
      <c r="O417" s="159">
        <f t="shared" si="16"/>
        <v>0</v>
      </c>
      <c r="P417" s="160">
        <f t="shared" si="17"/>
        <v>0</v>
      </c>
      <c r="AI417" s="113" t="s">
        <v>122</v>
      </c>
      <c r="AK417" s="113" t="s">
        <v>118</v>
      </c>
      <c r="AL417" s="113" t="s">
        <v>67</v>
      </c>
      <c r="AP417" s="17" t="s">
        <v>116</v>
      </c>
      <c r="AV417" s="114" t="e">
        <f>IF(#REF!="základní",J417,0)</f>
        <v>#REF!</v>
      </c>
      <c r="AW417" s="114" t="e">
        <f>IF(#REF!="snížená",J417,0)</f>
        <v>#REF!</v>
      </c>
      <c r="AX417" s="114" t="e">
        <f>IF(#REF!="zákl. přenesená",J417,0)</f>
        <v>#REF!</v>
      </c>
      <c r="AY417" s="114" t="e">
        <f>IF(#REF!="sníž. přenesená",J417,0)</f>
        <v>#REF!</v>
      </c>
      <c r="AZ417" s="114" t="e">
        <f>IF(#REF!="nulová",J417,0)</f>
        <v>#REF!</v>
      </c>
      <c r="BA417" s="17" t="s">
        <v>65</v>
      </c>
      <c r="BB417" s="114">
        <f>ROUND(I417*H417,2)</f>
        <v>0</v>
      </c>
      <c r="BC417" s="17" t="s">
        <v>122</v>
      </c>
      <c r="BD417" s="113" t="s">
        <v>513</v>
      </c>
    </row>
    <row r="418" spans="2:56" s="12" customFormat="1">
      <c r="B418" s="115"/>
      <c r="D418" s="116" t="s">
        <v>123</v>
      </c>
      <c r="E418" s="117" t="s">
        <v>1</v>
      </c>
      <c r="F418" s="118" t="s">
        <v>514</v>
      </c>
      <c r="H418" s="119"/>
      <c r="I418" s="120"/>
      <c r="K418" s="208"/>
      <c r="L418" s="174"/>
      <c r="M418" s="174"/>
      <c r="N418" s="161"/>
      <c r="O418" s="159"/>
      <c r="P418" s="160"/>
      <c r="AK418" s="117" t="s">
        <v>123</v>
      </c>
      <c r="AL418" s="117" t="s">
        <v>67</v>
      </c>
      <c r="AM418" s="12" t="s">
        <v>67</v>
      </c>
      <c r="AN418" s="12" t="s">
        <v>28</v>
      </c>
      <c r="AO418" s="12" t="s">
        <v>57</v>
      </c>
      <c r="AP418" s="117" t="s">
        <v>116</v>
      </c>
    </row>
    <row r="419" spans="2:56" s="13" customFormat="1">
      <c r="B419" s="121"/>
      <c r="D419" s="116" t="s">
        <v>123</v>
      </c>
      <c r="E419" s="122" t="s">
        <v>1</v>
      </c>
      <c r="F419" s="123" t="s">
        <v>125</v>
      </c>
      <c r="H419" s="124"/>
      <c r="I419" s="125"/>
      <c r="K419" s="209"/>
      <c r="L419" s="175"/>
      <c r="M419" s="175"/>
      <c r="N419" s="161"/>
      <c r="O419" s="159"/>
      <c r="P419" s="160"/>
      <c r="AK419" s="122" t="s">
        <v>123</v>
      </c>
      <c r="AL419" s="122" t="s">
        <v>67</v>
      </c>
      <c r="AM419" s="13" t="s">
        <v>122</v>
      </c>
      <c r="AN419" s="13" t="s">
        <v>28</v>
      </c>
      <c r="AO419" s="13" t="s">
        <v>65</v>
      </c>
      <c r="AP419" s="122" t="s">
        <v>116</v>
      </c>
    </row>
    <row r="420" spans="2:56" s="11" customFormat="1" ht="22.95" customHeight="1">
      <c r="B420" s="97"/>
      <c r="D420" s="98" t="s">
        <v>56</v>
      </c>
      <c r="E420" s="104" t="s">
        <v>515</v>
      </c>
      <c r="F420" s="104" t="s">
        <v>516</v>
      </c>
      <c r="I420" s="100"/>
      <c r="J420" s="105">
        <f>SUM(J421:J459)</f>
        <v>0</v>
      </c>
      <c r="K420" s="207"/>
      <c r="L420" s="177"/>
      <c r="M420" s="177"/>
      <c r="N420" s="161"/>
      <c r="O420" s="159"/>
      <c r="P420" s="160"/>
      <c r="AI420" s="98" t="s">
        <v>65</v>
      </c>
      <c r="AK420" s="102" t="s">
        <v>56</v>
      </c>
      <c r="AL420" s="102" t="s">
        <v>65</v>
      </c>
      <c r="AP420" s="98" t="s">
        <v>116</v>
      </c>
      <c r="BB420" s="103">
        <f>SUM(BB421:BB462)</f>
        <v>0</v>
      </c>
    </row>
    <row r="421" spans="2:56" s="1" customFormat="1" ht="24.15" customHeight="1">
      <c r="B421" s="106"/>
      <c r="C421" s="107" t="s">
        <v>342</v>
      </c>
      <c r="D421" s="107" t="s">
        <v>118</v>
      </c>
      <c r="E421" s="108" t="s">
        <v>517</v>
      </c>
      <c r="F421" s="109" t="s">
        <v>518</v>
      </c>
      <c r="G421" s="110" t="s">
        <v>212</v>
      </c>
      <c r="H421" s="111"/>
      <c r="I421" s="112">
        <v>408</v>
      </c>
      <c r="J421" s="154">
        <f>ROUND(I421*H421,2)</f>
        <v>0</v>
      </c>
      <c r="K421" s="147"/>
      <c r="L421" s="161"/>
      <c r="M421" s="161">
        <v>0</v>
      </c>
      <c r="N421" s="161">
        <f t="shared" si="15"/>
        <v>0</v>
      </c>
      <c r="O421" s="159">
        <f t="shared" si="16"/>
        <v>0</v>
      </c>
      <c r="P421" s="160">
        <f t="shared" si="17"/>
        <v>0</v>
      </c>
      <c r="AI421" s="113" t="s">
        <v>122</v>
      </c>
      <c r="AK421" s="113" t="s">
        <v>118</v>
      </c>
      <c r="AL421" s="113" t="s">
        <v>67</v>
      </c>
      <c r="AP421" s="17" t="s">
        <v>116</v>
      </c>
      <c r="AV421" s="114" t="e">
        <f>IF(#REF!="základní",J421,0)</f>
        <v>#REF!</v>
      </c>
      <c r="AW421" s="114" t="e">
        <f>IF(#REF!="snížená",J421,0)</f>
        <v>#REF!</v>
      </c>
      <c r="AX421" s="114" t="e">
        <f>IF(#REF!="zákl. přenesená",J421,0)</f>
        <v>#REF!</v>
      </c>
      <c r="AY421" s="114" t="e">
        <f>IF(#REF!="sníž. přenesená",J421,0)</f>
        <v>#REF!</v>
      </c>
      <c r="AZ421" s="114" t="e">
        <f>IF(#REF!="nulová",J421,0)</f>
        <v>#REF!</v>
      </c>
      <c r="BA421" s="17" t="s">
        <v>65</v>
      </c>
      <c r="BB421" s="114">
        <f>ROUND(I421*H421,2)</f>
        <v>0</v>
      </c>
      <c r="BC421" s="17" t="s">
        <v>122</v>
      </c>
      <c r="BD421" s="113" t="s">
        <v>519</v>
      </c>
    </row>
    <row r="422" spans="2:56" s="12" customFormat="1">
      <c r="B422" s="115"/>
      <c r="D422" s="116" t="s">
        <v>123</v>
      </c>
      <c r="E422" s="117" t="s">
        <v>1</v>
      </c>
      <c r="F422" s="118" t="s">
        <v>520</v>
      </c>
      <c r="H422" s="119"/>
      <c r="I422" s="120"/>
      <c r="K422" s="208"/>
      <c r="L422" s="174"/>
      <c r="M422" s="174"/>
      <c r="N422" s="161"/>
      <c r="O422" s="159"/>
      <c r="P422" s="160"/>
      <c r="AK422" s="117" t="s">
        <v>123</v>
      </c>
      <c r="AL422" s="117" t="s">
        <v>67</v>
      </c>
      <c r="AM422" s="12" t="s">
        <v>67</v>
      </c>
      <c r="AN422" s="12" t="s">
        <v>28</v>
      </c>
      <c r="AO422" s="12" t="s">
        <v>57</v>
      </c>
      <c r="AP422" s="117" t="s">
        <v>116</v>
      </c>
    </row>
    <row r="423" spans="2:56" s="13" customFormat="1">
      <c r="B423" s="121"/>
      <c r="D423" s="116" t="s">
        <v>123</v>
      </c>
      <c r="E423" s="122" t="s">
        <v>1</v>
      </c>
      <c r="F423" s="123" t="s">
        <v>125</v>
      </c>
      <c r="H423" s="124"/>
      <c r="I423" s="125"/>
      <c r="K423" s="209"/>
      <c r="L423" s="175"/>
      <c r="M423" s="175"/>
      <c r="N423" s="161"/>
      <c r="O423" s="159"/>
      <c r="P423" s="160"/>
      <c r="AK423" s="122" t="s">
        <v>123</v>
      </c>
      <c r="AL423" s="122" t="s">
        <v>67</v>
      </c>
      <c r="AM423" s="13" t="s">
        <v>122</v>
      </c>
      <c r="AN423" s="13" t="s">
        <v>28</v>
      </c>
      <c r="AO423" s="13" t="s">
        <v>65</v>
      </c>
      <c r="AP423" s="122" t="s">
        <v>116</v>
      </c>
    </row>
    <row r="424" spans="2:56" s="1" customFormat="1" ht="24.15" customHeight="1">
      <c r="B424" s="106"/>
      <c r="C424" s="107" t="s">
        <v>521</v>
      </c>
      <c r="D424" s="107" t="s">
        <v>118</v>
      </c>
      <c r="E424" s="108" t="s">
        <v>522</v>
      </c>
      <c r="F424" s="109" t="s">
        <v>523</v>
      </c>
      <c r="G424" s="110" t="s">
        <v>212</v>
      </c>
      <c r="H424" s="111"/>
      <c r="I424" s="112">
        <v>70.599999999999994</v>
      </c>
      <c r="J424" s="154">
        <f>ROUND(I424*H424,2)</f>
        <v>0</v>
      </c>
      <c r="K424" s="147"/>
      <c r="L424" s="161"/>
      <c r="M424" s="161">
        <v>0</v>
      </c>
      <c r="N424" s="161">
        <f t="shared" si="15"/>
        <v>0</v>
      </c>
      <c r="O424" s="159">
        <f t="shared" si="16"/>
        <v>0</v>
      </c>
      <c r="P424" s="160">
        <f t="shared" si="17"/>
        <v>0</v>
      </c>
      <c r="AI424" s="113" t="s">
        <v>122</v>
      </c>
      <c r="AK424" s="113" t="s">
        <v>118</v>
      </c>
      <c r="AL424" s="113" t="s">
        <v>67</v>
      </c>
      <c r="AP424" s="17" t="s">
        <v>116</v>
      </c>
      <c r="AV424" s="114" t="e">
        <f>IF(#REF!="základní",J424,0)</f>
        <v>#REF!</v>
      </c>
      <c r="AW424" s="114" t="e">
        <f>IF(#REF!="snížená",J424,0)</f>
        <v>#REF!</v>
      </c>
      <c r="AX424" s="114" t="e">
        <f>IF(#REF!="zákl. přenesená",J424,0)</f>
        <v>#REF!</v>
      </c>
      <c r="AY424" s="114" t="e">
        <f>IF(#REF!="sníž. přenesená",J424,0)</f>
        <v>#REF!</v>
      </c>
      <c r="AZ424" s="114" t="e">
        <f>IF(#REF!="nulová",J424,0)</f>
        <v>#REF!</v>
      </c>
      <c r="BA424" s="17" t="s">
        <v>65</v>
      </c>
      <c r="BB424" s="114">
        <f>ROUND(I424*H424,2)</f>
        <v>0</v>
      </c>
      <c r="BC424" s="17" t="s">
        <v>122</v>
      </c>
      <c r="BD424" s="113" t="s">
        <v>524</v>
      </c>
    </row>
    <row r="425" spans="2:56" s="12" customFormat="1">
      <c r="B425" s="115"/>
      <c r="D425" s="116" t="s">
        <v>123</v>
      </c>
      <c r="E425" s="117" t="s">
        <v>1</v>
      </c>
      <c r="F425" s="118" t="s">
        <v>525</v>
      </c>
      <c r="H425" s="119"/>
      <c r="I425" s="120"/>
      <c r="K425" s="208"/>
      <c r="L425" s="174"/>
      <c r="M425" s="174"/>
      <c r="N425" s="161"/>
      <c r="O425" s="159"/>
      <c r="P425" s="160"/>
      <c r="AK425" s="117" t="s">
        <v>123</v>
      </c>
      <c r="AL425" s="117" t="s">
        <v>67</v>
      </c>
      <c r="AM425" s="12" t="s">
        <v>67</v>
      </c>
      <c r="AN425" s="12" t="s">
        <v>28</v>
      </c>
      <c r="AO425" s="12" t="s">
        <v>57</v>
      </c>
      <c r="AP425" s="117" t="s">
        <v>116</v>
      </c>
    </row>
    <row r="426" spans="2:56" s="13" customFormat="1">
      <c r="B426" s="121"/>
      <c r="D426" s="116" t="s">
        <v>123</v>
      </c>
      <c r="E426" s="122" t="s">
        <v>1</v>
      </c>
      <c r="F426" s="123" t="s">
        <v>125</v>
      </c>
      <c r="H426" s="124"/>
      <c r="I426" s="125"/>
      <c r="K426" s="209"/>
      <c r="L426" s="175"/>
      <c r="M426" s="175"/>
      <c r="N426" s="161"/>
      <c r="O426" s="159"/>
      <c r="P426" s="160"/>
      <c r="AK426" s="122" t="s">
        <v>123</v>
      </c>
      <c r="AL426" s="122" t="s">
        <v>67</v>
      </c>
      <c r="AM426" s="13" t="s">
        <v>122</v>
      </c>
      <c r="AN426" s="13" t="s">
        <v>28</v>
      </c>
      <c r="AO426" s="13" t="s">
        <v>65</v>
      </c>
      <c r="AP426" s="122" t="s">
        <v>116</v>
      </c>
    </row>
    <row r="427" spans="2:56" s="1" customFormat="1" ht="24.15" customHeight="1">
      <c r="B427" s="106"/>
      <c r="C427" s="107" t="s">
        <v>348</v>
      </c>
      <c r="D427" s="107" t="s">
        <v>118</v>
      </c>
      <c r="E427" s="108" t="s">
        <v>526</v>
      </c>
      <c r="F427" s="109" t="s">
        <v>527</v>
      </c>
      <c r="G427" s="110" t="s">
        <v>212</v>
      </c>
      <c r="H427" s="111"/>
      <c r="I427" s="112">
        <v>560</v>
      </c>
      <c r="J427" s="154">
        <f>ROUND(I427*H427,2)</f>
        <v>0</v>
      </c>
      <c r="K427" s="147"/>
      <c r="L427" s="161"/>
      <c r="M427" s="161">
        <v>0</v>
      </c>
      <c r="N427" s="161">
        <f t="shared" si="15"/>
        <v>0</v>
      </c>
      <c r="O427" s="159">
        <f t="shared" si="16"/>
        <v>0</v>
      </c>
      <c r="P427" s="160">
        <f t="shared" si="17"/>
        <v>0</v>
      </c>
      <c r="AI427" s="113" t="s">
        <v>122</v>
      </c>
      <c r="AK427" s="113" t="s">
        <v>118</v>
      </c>
      <c r="AL427" s="113" t="s">
        <v>67</v>
      </c>
      <c r="AP427" s="17" t="s">
        <v>116</v>
      </c>
      <c r="AV427" s="114" t="e">
        <f>IF(#REF!="základní",J427,0)</f>
        <v>#REF!</v>
      </c>
      <c r="AW427" s="114" t="e">
        <f>IF(#REF!="snížená",J427,0)</f>
        <v>#REF!</v>
      </c>
      <c r="AX427" s="114" t="e">
        <f>IF(#REF!="zákl. přenesená",J427,0)</f>
        <v>#REF!</v>
      </c>
      <c r="AY427" s="114" t="e">
        <f>IF(#REF!="sníž. přenesená",J427,0)</f>
        <v>#REF!</v>
      </c>
      <c r="AZ427" s="114" t="e">
        <f>IF(#REF!="nulová",J427,0)</f>
        <v>#REF!</v>
      </c>
      <c r="BA427" s="17" t="s">
        <v>65</v>
      </c>
      <c r="BB427" s="114">
        <f>ROUND(I427*H427,2)</f>
        <v>0</v>
      </c>
      <c r="BC427" s="17" t="s">
        <v>122</v>
      </c>
      <c r="BD427" s="113" t="s">
        <v>528</v>
      </c>
    </row>
    <row r="428" spans="2:56" s="12" customFormat="1">
      <c r="B428" s="115"/>
      <c r="D428" s="116" t="s">
        <v>123</v>
      </c>
      <c r="E428" s="117" t="s">
        <v>1</v>
      </c>
      <c r="F428" s="118" t="s">
        <v>529</v>
      </c>
      <c r="H428" s="119"/>
      <c r="I428" s="120"/>
      <c r="K428" s="208"/>
      <c r="L428" s="174"/>
      <c r="M428" s="174"/>
      <c r="N428" s="161"/>
      <c r="O428" s="159"/>
      <c r="P428" s="160"/>
      <c r="AK428" s="117" t="s">
        <v>123</v>
      </c>
      <c r="AL428" s="117" t="s">
        <v>67</v>
      </c>
      <c r="AM428" s="12" t="s">
        <v>67</v>
      </c>
      <c r="AN428" s="12" t="s">
        <v>28</v>
      </c>
      <c r="AO428" s="12" t="s">
        <v>57</v>
      </c>
      <c r="AP428" s="117" t="s">
        <v>116</v>
      </c>
    </row>
    <row r="429" spans="2:56" s="12" customFormat="1">
      <c r="B429" s="115"/>
      <c r="D429" s="116" t="s">
        <v>123</v>
      </c>
      <c r="E429" s="117" t="s">
        <v>1</v>
      </c>
      <c r="F429" s="118" t="s">
        <v>530</v>
      </c>
      <c r="H429" s="119"/>
      <c r="I429" s="120"/>
      <c r="K429" s="208"/>
      <c r="L429" s="174"/>
      <c r="M429" s="174"/>
      <c r="N429" s="161"/>
      <c r="O429" s="159"/>
      <c r="P429" s="160"/>
      <c r="AK429" s="117" t="s">
        <v>123</v>
      </c>
      <c r="AL429" s="117" t="s">
        <v>67</v>
      </c>
      <c r="AM429" s="12" t="s">
        <v>67</v>
      </c>
      <c r="AN429" s="12" t="s">
        <v>28</v>
      </c>
      <c r="AO429" s="12" t="s">
        <v>57</v>
      </c>
      <c r="AP429" s="117" t="s">
        <v>116</v>
      </c>
    </row>
    <row r="430" spans="2:56" s="13" customFormat="1">
      <c r="B430" s="121"/>
      <c r="D430" s="116" t="s">
        <v>123</v>
      </c>
      <c r="E430" s="122" t="s">
        <v>1</v>
      </c>
      <c r="F430" s="123" t="s">
        <v>125</v>
      </c>
      <c r="H430" s="124"/>
      <c r="I430" s="125"/>
      <c r="K430" s="209"/>
      <c r="L430" s="175"/>
      <c r="M430" s="175"/>
      <c r="N430" s="161"/>
      <c r="O430" s="159"/>
      <c r="P430" s="160"/>
      <c r="AK430" s="122" t="s">
        <v>123</v>
      </c>
      <c r="AL430" s="122" t="s">
        <v>67</v>
      </c>
      <c r="AM430" s="13" t="s">
        <v>122</v>
      </c>
      <c r="AN430" s="13" t="s">
        <v>28</v>
      </c>
      <c r="AO430" s="13" t="s">
        <v>65</v>
      </c>
      <c r="AP430" s="122" t="s">
        <v>116</v>
      </c>
    </row>
    <row r="431" spans="2:56" s="1" customFormat="1" ht="24.15" customHeight="1">
      <c r="B431" s="106"/>
      <c r="C431" s="107" t="s">
        <v>531</v>
      </c>
      <c r="D431" s="107" t="s">
        <v>118</v>
      </c>
      <c r="E431" s="108" t="s">
        <v>532</v>
      </c>
      <c r="F431" s="109" t="s">
        <v>533</v>
      </c>
      <c r="G431" s="110" t="s">
        <v>212</v>
      </c>
      <c r="H431" s="111"/>
      <c r="I431" s="112">
        <v>100</v>
      </c>
      <c r="J431" s="154">
        <f>ROUND(I431*H431,2)</f>
        <v>0</v>
      </c>
      <c r="K431" s="147"/>
      <c r="L431" s="161"/>
      <c r="M431" s="161">
        <v>0</v>
      </c>
      <c r="N431" s="161">
        <f t="shared" si="15"/>
        <v>0</v>
      </c>
      <c r="O431" s="159">
        <f t="shared" si="16"/>
        <v>0</v>
      </c>
      <c r="P431" s="160">
        <f t="shared" si="17"/>
        <v>0</v>
      </c>
      <c r="AI431" s="113" t="s">
        <v>122</v>
      </c>
      <c r="AK431" s="113" t="s">
        <v>118</v>
      </c>
      <c r="AL431" s="113" t="s">
        <v>67</v>
      </c>
      <c r="AP431" s="17" t="s">
        <v>116</v>
      </c>
      <c r="AV431" s="114" t="e">
        <f>IF(#REF!="základní",J431,0)</f>
        <v>#REF!</v>
      </c>
      <c r="AW431" s="114" t="e">
        <f>IF(#REF!="snížená",J431,0)</f>
        <v>#REF!</v>
      </c>
      <c r="AX431" s="114" t="e">
        <f>IF(#REF!="zákl. přenesená",J431,0)</f>
        <v>#REF!</v>
      </c>
      <c r="AY431" s="114" t="e">
        <f>IF(#REF!="sníž. přenesená",J431,0)</f>
        <v>#REF!</v>
      </c>
      <c r="AZ431" s="114" t="e">
        <f>IF(#REF!="nulová",J431,0)</f>
        <v>#REF!</v>
      </c>
      <c r="BA431" s="17" t="s">
        <v>65</v>
      </c>
      <c r="BB431" s="114">
        <f>ROUND(I431*H431,2)</f>
        <v>0</v>
      </c>
      <c r="BC431" s="17" t="s">
        <v>122</v>
      </c>
      <c r="BD431" s="113" t="s">
        <v>534</v>
      </c>
    </row>
    <row r="432" spans="2:56" s="12" customFormat="1">
      <c r="B432" s="115"/>
      <c r="D432" s="116" t="s">
        <v>123</v>
      </c>
      <c r="E432" s="117" t="s">
        <v>1</v>
      </c>
      <c r="F432" s="118" t="s">
        <v>535</v>
      </c>
      <c r="H432" s="119"/>
      <c r="I432" s="120"/>
      <c r="K432" s="208"/>
      <c r="L432" s="174"/>
      <c r="M432" s="174"/>
      <c r="N432" s="161"/>
      <c r="O432" s="159"/>
      <c r="P432" s="160"/>
      <c r="AK432" s="117" t="s">
        <v>123</v>
      </c>
      <c r="AL432" s="117" t="s">
        <v>67</v>
      </c>
      <c r="AM432" s="12" t="s">
        <v>67</v>
      </c>
      <c r="AN432" s="12" t="s">
        <v>28</v>
      </c>
      <c r="AO432" s="12" t="s">
        <v>57</v>
      </c>
      <c r="AP432" s="117" t="s">
        <v>116</v>
      </c>
    </row>
    <row r="433" spans="2:56" s="13" customFormat="1">
      <c r="B433" s="121"/>
      <c r="D433" s="116" t="s">
        <v>123</v>
      </c>
      <c r="E433" s="122" t="s">
        <v>1</v>
      </c>
      <c r="F433" s="123" t="s">
        <v>125</v>
      </c>
      <c r="H433" s="124"/>
      <c r="I433" s="125"/>
      <c r="K433" s="209"/>
      <c r="L433" s="175"/>
      <c r="M433" s="175"/>
      <c r="N433" s="161"/>
      <c r="O433" s="159"/>
      <c r="P433" s="160"/>
      <c r="AK433" s="122" t="s">
        <v>123</v>
      </c>
      <c r="AL433" s="122" t="s">
        <v>67</v>
      </c>
      <c r="AM433" s="13" t="s">
        <v>122</v>
      </c>
      <c r="AN433" s="13" t="s">
        <v>28</v>
      </c>
      <c r="AO433" s="13" t="s">
        <v>65</v>
      </c>
      <c r="AP433" s="122" t="s">
        <v>116</v>
      </c>
    </row>
    <row r="434" spans="2:56" s="1" customFormat="1" ht="24.15" customHeight="1">
      <c r="B434" s="106"/>
      <c r="C434" s="107" t="s">
        <v>353</v>
      </c>
      <c r="D434" s="107" t="s">
        <v>118</v>
      </c>
      <c r="E434" s="108" t="s">
        <v>536</v>
      </c>
      <c r="F434" s="109" t="s">
        <v>537</v>
      </c>
      <c r="G434" s="110" t="s">
        <v>212</v>
      </c>
      <c r="H434" s="111"/>
      <c r="I434" s="112">
        <v>1010</v>
      </c>
      <c r="J434" s="154">
        <f>ROUND(I434*H434,2)</f>
        <v>0</v>
      </c>
      <c r="K434" s="147"/>
      <c r="L434" s="161"/>
      <c r="M434" s="161">
        <v>0</v>
      </c>
      <c r="N434" s="161">
        <f t="shared" si="15"/>
        <v>0</v>
      </c>
      <c r="O434" s="159">
        <f t="shared" si="16"/>
        <v>0</v>
      </c>
      <c r="P434" s="160">
        <f t="shared" si="17"/>
        <v>0</v>
      </c>
      <c r="AI434" s="113" t="s">
        <v>122</v>
      </c>
      <c r="AK434" s="113" t="s">
        <v>118</v>
      </c>
      <c r="AL434" s="113" t="s">
        <v>67</v>
      </c>
      <c r="AP434" s="17" t="s">
        <v>116</v>
      </c>
      <c r="AV434" s="114" t="e">
        <f>IF(#REF!="základní",J434,0)</f>
        <v>#REF!</v>
      </c>
      <c r="AW434" s="114" t="e">
        <f>IF(#REF!="snížená",J434,0)</f>
        <v>#REF!</v>
      </c>
      <c r="AX434" s="114" t="e">
        <f>IF(#REF!="zákl. přenesená",J434,0)</f>
        <v>#REF!</v>
      </c>
      <c r="AY434" s="114" t="e">
        <f>IF(#REF!="sníž. přenesená",J434,0)</f>
        <v>#REF!</v>
      </c>
      <c r="AZ434" s="114" t="e">
        <f>IF(#REF!="nulová",J434,0)</f>
        <v>#REF!</v>
      </c>
      <c r="BA434" s="17" t="s">
        <v>65</v>
      </c>
      <c r="BB434" s="114">
        <f>ROUND(I434*H434,2)</f>
        <v>0</v>
      </c>
      <c r="BC434" s="17" t="s">
        <v>122</v>
      </c>
      <c r="BD434" s="113" t="s">
        <v>538</v>
      </c>
    </row>
    <row r="435" spans="2:56" s="12" customFormat="1">
      <c r="B435" s="115"/>
      <c r="D435" s="116" t="s">
        <v>123</v>
      </c>
      <c r="E435" s="117" t="s">
        <v>1</v>
      </c>
      <c r="F435" s="118" t="s">
        <v>539</v>
      </c>
      <c r="H435" s="119"/>
      <c r="I435" s="120"/>
      <c r="K435" s="208"/>
      <c r="L435" s="174"/>
      <c r="M435" s="174"/>
      <c r="N435" s="161"/>
      <c r="O435" s="159"/>
      <c r="P435" s="160"/>
      <c r="AK435" s="117" t="s">
        <v>123</v>
      </c>
      <c r="AL435" s="117" t="s">
        <v>67</v>
      </c>
      <c r="AM435" s="12" t="s">
        <v>67</v>
      </c>
      <c r="AN435" s="12" t="s">
        <v>28</v>
      </c>
      <c r="AO435" s="12" t="s">
        <v>57</v>
      </c>
      <c r="AP435" s="117" t="s">
        <v>116</v>
      </c>
    </row>
    <row r="436" spans="2:56" s="12" customFormat="1">
      <c r="B436" s="115"/>
      <c r="D436" s="116" t="s">
        <v>123</v>
      </c>
      <c r="E436" s="117" t="s">
        <v>1</v>
      </c>
      <c r="F436" s="118" t="s">
        <v>540</v>
      </c>
      <c r="H436" s="119"/>
      <c r="I436" s="120"/>
      <c r="K436" s="208"/>
      <c r="L436" s="174"/>
      <c r="M436" s="174"/>
      <c r="N436" s="161"/>
      <c r="O436" s="159"/>
      <c r="P436" s="160"/>
      <c r="AK436" s="117" t="s">
        <v>123</v>
      </c>
      <c r="AL436" s="117" t="s">
        <v>67</v>
      </c>
      <c r="AM436" s="12" t="s">
        <v>67</v>
      </c>
      <c r="AN436" s="12" t="s">
        <v>28</v>
      </c>
      <c r="AO436" s="12" t="s">
        <v>57</v>
      </c>
      <c r="AP436" s="117" t="s">
        <v>116</v>
      </c>
    </row>
    <row r="437" spans="2:56" s="13" customFormat="1">
      <c r="B437" s="121"/>
      <c r="D437" s="116" t="s">
        <v>123</v>
      </c>
      <c r="E437" s="122" t="s">
        <v>1</v>
      </c>
      <c r="F437" s="123" t="s">
        <v>125</v>
      </c>
      <c r="H437" s="124"/>
      <c r="I437" s="125"/>
      <c r="K437" s="209"/>
      <c r="L437" s="175"/>
      <c r="M437" s="175"/>
      <c r="N437" s="161"/>
      <c r="O437" s="159"/>
      <c r="P437" s="160"/>
      <c r="AK437" s="122" t="s">
        <v>123</v>
      </c>
      <c r="AL437" s="122" t="s">
        <v>67</v>
      </c>
      <c r="AM437" s="13" t="s">
        <v>122</v>
      </c>
      <c r="AN437" s="13" t="s">
        <v>28</v>
      </c>
      <c r="AO437" s="13" t="s">
        <v>65</v>
      </c>
      <c r="AP437" s="122" t="s">
        <v>116</v>
      </c>
    </row>
    <row r="438" spans="2:56" s="1" customFormat="1" ht="24.15" customHeight="1">
      <c r="B438" s="106"/>
      <c r="C438" s="107" t="s">
        <v>541</v>
      </c>
      <c r="D438" s="107" t="s">
        <v>118</v>
      </c>
      <c r="E438" s="108" t="s">
        <v>542</v>
      </c>
      <c r="F438" s="109" t="s">
        <v>543</v>
      </c>
      <c r="G438" s="110" t="s">
        <v>212</v>
      </c>
      <c r="H438" s="111"/>
      <c r="I438" s="112">
        <v>151</v>
      </c>
      <c r="J438" s="154">
        <f>ROUND(I438*H438,2)</f>
        <v>0</v>
      </c>
      <c r="K438" s="147"/>
      <c r="L438" s="161"/>
      <c r="M438" s="161">
        <v>0</v>
      </c>
      <c r="N438" s="161">
        <f t="shared" si="15"/>
        <v>0</v>
      </c>
      <c r="O438" s="159">
        <f t="shared" si="16"/>
        <v>0</v>
      </c>
      <c r="P438" s="160">
        <f t="shared" si="17"/>
        <v>0</v>
      </c>
      <c r="AI438" s="113" t="s">
        <v>122</v>
      </c>
      <c r="AK438" s="113" t="s">
        <v>118</v>
      </c>
      <c r="AL438" s="113" t="s">
        <v>67</v>
      </c>
      <c r="AP438" s="17" t="s">
        <v>116</v>
      </c>
      <c r="AV438" s="114" t="e">
        <f>IF(#REF!="základní",J438,0)</f>
        <v>#REF!</v>
      </c>
      <c r="AW438" s="114" t="e">
        <f>IF(#REF!="snížená",J438,0)</f>
        <v>#REF!</v>
      </c>
      <c r="AX438" s="114" t="e">
        <f>IF(#REF!="zákl. přenesená",J438,0)</f>
        <v>#REF!</v>
      </c>
      <c r="AY438" s="114" t="e">
        <f>IF(#REF!="sníž. přenesená",J438,0)</f>
        <v>#REF!</v>
      </c>
      <c r="AZ438" s="114" t="e">
        <f>IF(#REF!="nulová",J438,0)</f>
        <v>#REF!</v>
      </c>
      <c r="BA438" s="17" t="s">
        <v>65</v>
      </c>
      <c r="BB438" s="114">
        <f>ROUND(I438*H438,2)</f>
        <v>0</v>
      </c>
      <c r="BC438" s="17" t="s">
        <v>122</v>
      </c>
      <c r="BD438" s="113" t="s">
        <v>544</v>
      </c>
    </row>
    <row r="439" spans="2:56" s="12" customFormat="1">
      <c r="B439" s="115"/>
      <c r="D439" s="116" t="s">
        <v>123</v>
      </c>
      <c r="E439" s="117" t="s">
        <v>1</v>
      </c>
      <c r="F439" s="118" t="s">
        <v>545</v>
      </c>
      <c r="H439" s="119"/>
      <c r="I439" s="120"/>
      <c r="K439" s="208"/>
      <c r="L439" s="174"/>
      <c r="M439" s="174"/>
      <c r="N439" s="161"/>
      <c r="O439" s="159"/>
      <c r="P439" s="160"/>
      <c r="AK439" s="117" t="s">
        <v>123</v>
      </c>
      <c r="AL439" s="117" t="s">
        <v>67</v>
      </c>
      <c r="AM439" s="12" t="s">
        <v>67</v>
      </c>
      <c r="AN439" s="12" t="s">
        <v>28</v>
      </c>
      <c r="AO439" s="12" t="s">
        <v>57</v>
      </c>
      <c r="AP439" s="117" t="s">
        <v>116</v>
      </c>
    </row>
    <row r="440" spans="2:56" s="13" customFormat="1">
      <c r="B440" s="121"/>
      <c r="D440" s="116" t="s">
        <v>123</v>
      </c>
      <c r="E440" s="122" t="s">
        <v>1</v>
      </c>
      <c r="F440" s="123" t="s">
        <v>125</v>
      </c>
      <c r="H440" s="124"/>
      <c r="I440" s="125"/>
      <c r="K440" s="209"/>
      <c r="L440" s="175"/>
      <c r="M440" s="175"/>
      <c r="N440" s="161"/>
      <c r="O440" s="159"/>
      <c r="P440" s="160"/>
      <c r="AK440" s="122" t="s">
        <v>123</v>
      </c>
      <c r="AL440" s="122" t="s">
        <v>67</v>
      </c>
      <c r="AM440" s="13" t="s">
        <v>122</v>
      </c>
      <c r="AN440" s="13" t="s">
        <v>28</v>
      </c>
      <c r="AO440" s="13" t="s">
        <v>65</v>
      </c>
      <c r="AP440" s="122" t="s">
        <v>116</v>
      </c>
    </row>
    <row r="441" spans="2:56" s="1" customFormat="1" ht="21.75" customHeight="1">
      <c r="B441" s="106"/>
      <c r="C441" s="107" t="s">
        <v>358</v>
      </c>
      <c r="D441" s="107" t="s">
        <v>118</v>
      </c>
      <c r="E441" s="108" t="s">
        <v>546</v>
      </c>
      <c r="F441" s="109" t="s">
        <v>547</v>
      </c>
      <c r="G441" s="110" t="s">
        <v>212</v>
      </c>
      <c r="H441" s="111"/>
      <c r="I441" s="112">
        <v>51.7</v>
      </c>
      <c r="J441" s="154">
        <f>ROUND(I441*H441,2)</f>
        <v>0</v>
      </c>
      <c r="K441" s="147"/>
      <c r="L441" s="161"/>
      <c r="M441" s="161">
        <v>0</v>
      </c>
      <c r="N441" s="161">
        <f t="shared" si="15"/>
        <v>0</v>
      </c>
      <c r="O441" s="159">
        <f t="shared" si="16"/>
        <v>0</v>
      </c>
      <c r="P441" s="160">
        <f t="shared" si="17"/>
        <v>0</v>
      </c>
      <c r="AI441" s="113" t="s">
        <v>122</v>
      </c>
      <c r="AK441" s="113" t="s">
        <v>118</v>
      </c>
      <c r="AL441" s="113" t="s">
        <v>67</v>
      </c>
      <c r="AP441" s="17" t="s">
        <v>116</v>
      </c>
      <c r="AV441" s="114" t="e">
        <f>IF(#REF!="základní",J441,0)</f>
        <v>#REF!</v>
      </c>
      <c r="AW441" s="114" t="e">
        <f>IF(#REF!="snížená",J441,0)</f>
        <v>#REF!</v>
      </c>
      <c r="AX441" s="114" t="e">
        <f>IF(#REF!="zákl. přenesená",J441,0)</f>
        <v>#REF!</v>
      </c>
      <c r="AY441" s="114" t="e">
        <f>IF(#REF!="sníž. přenesená",J441,0)</f>
        <v>#REF!</v>
      </c>
      <c r="AZ441" s="114" t="e">
        <f>IF(#REF!="nulová",J441,0)</f>
        <v>#REF!</v>
      </c>
      <c r="BA441" s="17" t="s">
        <v>65</v>
      </c>
      <c r="BB441" s="114">
        <f>ROUND(I441*H441,2)</f>
        <v>0</v>
      </c>
      <c r="BC441" s="17" t="s">
        <v>122</v>
      </c>
      <c r="BD441" s="113" t="s">
        <v>548</v>
      </c>
    </row>
    <row r="442" spans="2:56" s="12" customFormat="1">
      <c r="B442" s="115"/>
      <c r="D442" s="116" t="s">
        <v>123</v>
      </c>
      <c r="E442" s="117" t="s">
        <v>1</v>
      </c>
      <c r="F442" s="118" t="s">
        <v>549</v>
      </c>
      <c r="H442" s="119"/>
      <c r="I442" s="120"/>
      <c r="K442" s="208"/>
      <c r="L442" s="174"/>
      <c r="M442" s="174"/>
      <c r="N442" s="161"/>
      <c r="O442" s="159"/>
      <c r="P442" s="160"/>
      <c r="AK442" s="117" t="s">
        <v>123</v>
      </c>
      <c r="AL442" s="117" t="s">
        <v>67</v>
      </c>
      <c r="AM442" s="12" t="s">
        <v>67</v>
      </c>
      <c r="AN442" s="12" t="s">
        <v>28</v>
      </c>
      <c r="AO442" s="12" t="s">
        <v>57</v>
      </c>
      <c r="AP442" s="117" t="s">
        <v>116</v>
      </c>
    </row>
    <row r="443" spans="2:56" s="12" customFormat="1">
      <c r="B443" s="115"/>
      <c r="D443" s="116" t="s">
        <v>123</v>
      </c>
      <c r="E443" s="117" t="s">
        <v>1</v>
      </c>
      <c r="F443" s="118" t="s">
        <v>550</v>
      </c>
      <c r="H443" s="119"/>
      <c r="I443" s="120"/>
      <c r="K443" s="208"/>
      <c r="L443" s="174"/>
      <c r="M443" s="174"/>
      <c r="N443" s="161"/>
      <c r="O443" s="159"/>
      <c r="P443" s="160"/>
      <c r="AK443" s="117" t="s">
        <v>123</v>
      </c>
      <c r="AL443" s="117" t="s">
        <v>67</v>
      </c>
      <c r="AM443" s="12" t="s">
        <v>67</v>
      </c>
      <c r="AN443" s="12" t="s">
        <v>28</v>
      </c>
      <c r="AO443" s="12" t="s">
        <v>57</v>
      </c>
      <c r="AP443" s="117" t="s">
        <v>116</v>
      </c>
    </row>
    <row r="444" spans="2:56" s="13" customFormat="1">
      <c r="B444" s="121"/>
      <c r="D444" s="116" t="s">
        <v>123</v>
      </c>
      <c r="E444" s="122" t="s">
        <v>1</v>
      </c>
      <c r="F444" s="123" t="s">
        <v>125</v>
      </c>
      <c r="H444" s="124"/>
      <c r="I444" s="125"/>
      <c r="K444" s="209"/>
      <c r="L444" s="175"/>
      <c r="M444" s="175"/>
      <c r="N444" s="161"/>
      <c r="O444" s="159"/>
      <c r="P444" s="160"/>
      <c r="AK444" s="122" t="s">
        <v>123</v>
      </c>
      <c r="AL444" s="122" t="s">
        <v>67</v>
      </c>
      <c r="AM444" s="13" t="s">
        <v>122</v>
      </c>
      <c r="AN444" s="13" t="s">
        <v>28</v>
      </c>
      <c r="AO444" s="13" t="s">
        <v>65</v>
      </c>
      <c r="AP444" s="122" t="s">
        <v>116</v>
      </c>
    </row>
    <row r="445" spans="2:56" s="1" customFormat="1" ht="24.15" customHeight="1">
      <c r="B445" s="106"/>
      <c r="C445" s="107" t="s">
        <v>551</v>
      </c>
      <c r="D445" s="107" t="s">
        <v>118</v>
      </c>
      <c r="E445" s="108" t="s">
        <v>552</v>
      </c>
      <c r="F445" s="109" t="s">
        <v>553</v>
      </c>
      <c r="G445" s="110" t="s">
        <v>212</v>
      </c>
      <c r="H445" s="111"/>
      <c r="I445" s="112">
        <v>11.1</v>
      </c>
      <c r="J445" s="154">
        <f>ROUND(I445*H445,2)</f>
        <v>0</v>
      </c>
      <c r="K445" s="147"/>
      <c r="L445" s="161"/>
      <c r="M445" s="161">
        <v>0</v>
      </c>
      <c r="N445" s="161">
        <f t="shared" si="15"/>
        <v>0</v>
      </c>
      <c r="O445" s="159">
        <f t="shared" si="16"/>
        <v>0</v>
      </c>
      <c r="P445" s="160">
        <f t="shared" si="17"/>
        <v>0</v>
      </c>
      <c r="AI445" s="113" t="s">
        <v>122</v>
      </c>
      <c r="AK445" s="113" t="s">
        <v>118</v>
      </c>
      <c r="AL445" s="113" t="s">
        <v>67</v>
      </c>
      <c r="AP445" s="17" t="s">
        <v>116</v>
      </c>
      <c r="AV445" s="114" t="e">
        <f>IF(#REF!="základní",J445,0)</f>
        <v>#REF!</v>
      </c>
      <c r="AW445" s="114" t="e">
        <f>IF(#REF!="snížená",J445,0)</f>
        <v>#REF!</v>
      </c>
      <c r="AX445" s="114" t="e">
        <f>IF(#REF!="zákl. přenesená",J445,0)</f>
        <v>#REF!</v>
      </c>
      <c r="AY445" s="114" t="e">
        <f>IF(#REF!="sníž. přenesená",J445,0)</f>
        <v>#REF!</v>
      </c>
      <c r="AZ445" s="114" t="e">
        <f>IF(#REF!="nulová",J445,0)</f>
        <v>#REF!</v>
      </c>
      <c r="BA445" s="17" t="s">
        <v>65</v>
      </c>
      <c r="BB445" s="114">
        <f>ROUND(I445*H445,2)</f>
        <v>0</v>
      </c>
      <c r="BC445" s="17" t="s">
        <v>122</v>
      </c>
      <c r="BD445" s="113" t="s">
        <v>554</v>
      </c>
    </row>
    <row r="446" spans="2:56" s="12" customFormat="1">
      <c r="B446" s="115"/>
      <c r="D446" s="116" t="s">
        <v>123</v>
      </c>
      <c r="F446" s="118" t="s">
        <v>555</v>
      </c>
      <c r="H446" s="119"/>
      <c r="I446" s="120"/>
      <c r="K446" s="208"/>
      <c r="L446" s="174"/>
      <c r="M446" s="174"/>
      <c r="N446" s="161"/>
      <c r="O446" s="159"/>
      <c r="P446" s="160"/>
      <c r="AK446" s="117" t="s">
        <v>123</v>
      </c>
      <c r="AL446" s="117" t="s">
        <v>67</v>
      </c>
      <c r="AM446" s="12" t="s">
        <v>67</v>
      </c>
      <c r="AN446" s="12" t="s">
        <v>2</v>
      </c>
      <c r="AO446" s="12" t="s">
        <v>65</v>
      </c>
      <c r="AP446" s="117" t="s">
        <v>116</v>
      </c>
    </row>
    <row r="447" spans="2:56" s="1" customFormat="1" ht="21.75" customHeight="1">
      <c r="B447" s="106"/>
      <c r="C447" s="107" t="s">
        <v>362</v>
      </c>
      <c r="D447" s="107" t="s">
        <v>118</v>
      </c>
      <c r="E447" s="108" t="s">
        <v>556</v>
      </c>
      <c r="F447" s="109" t="s">
        <v>557</v>
      </c>
      <c r="G447" s="110" t="s">
        <v>212</v>
      </c>
      <c r="H447" s="111"/>
      <c r="I447" s="112">
        <v>57.9</v>
      </c>
      <c r="J447" s="154">
        <f>ROUND(I447*H447,2)</f>
        <v>0</v>
      </c>
      <c r="K447" s="147"/>
      <c r="L447" s="161"/>
      <c r="M447" s="161">
        <v>0</v>
      </c>
      <c r="N447" s="161">
        <f t="shared" si="15"/>
        <v>0</v>
      </c>
      <c r="O447" s="159">
        <f t="shared" si="16"/>
        <v>0</v>
      </c>
      <c r="P447" s="160">
        <f t="shared" si="17"/>
        <v>0</v>
      </c>
      <c r="AI447" s="113" t="s">
        <v>122</v>
      </c>
      <c r="AK447" s="113" t="s">
        <v>118</v>
      </c>
      <c r="AL447" s="113" t="s">
        <v>67</v>
      </c>
      <c r="AP447" s="17" t="s">
        <v>116</v>
      </c>
      <c r="AV447" s="114" t="e">
        <f>IF(#REF!="základní",J447,0)</f>
        <v>#REF!</v>
      </c>
      <c r="AW447" s="114" t="e">
        <f>IF(#REF!="snížená",J447,0)</f>
        <v>#REF!</v>
      </c>
      <c r="AX447" s="114" t="e">
        <f>IF(#REF!="zákl. přenesená",J447,0)</f>
        <v>#REF!</v>
      </c>
      <c r="AY447" s="114" t="e">
        <f>IF(#REF!="sníž. přenesená",J447,0)</f>
        <v>#REF!</v>
      </c>
      <c r="AZ447" s="114" t="e">
        <f>IF(#REF!="nulová",J447,0)</f>
        <v>#REF!</v>
      </c>
      <c r="BA447" s="17" t="s">
        <v>65</v>
      </c>
      <c r="BB447" s="114">
        <f>ROUND(I447*H447,2)</f>
        <v>0</v>
      </c>
      <c r="BC447" s="17" t="s">
        <v>122</v>
      </c>
      <c r="BD447" s="113" t="s">
        <v>558</v>
      </c>
    </row>
    <row r="448" spans="2:56" s="12" customFormat="1">
      <c r="B448" s="115"/>
      <c r="D448" s="116" t="s">
        <v>123</v>
      </c>
      <c r="E448" s="117" t="s">
        <v>1</v>
      </c>
      <c r="F448" s="118" t="s">
        <v>559</v>
      </c>
      <c r="H448" s="119"/>
      <c r="I448" s="120"/>
      <c r="K448" s="208"/>
      <c r="L448" s="174"/>
      <c r="M448" s="174"/>
      <c r="N448" s="161"/>
      <c r="O448" s="159"/>
      <c r="P448" s="160"/>
      <c r="AK448" s="117" t="s">
        <v>123</v>
      </c>
      <c r="AL448" s="117" t="s">
        <v>67</v>
      </c>
      <c r="AM448" s="12" t="s">
        <v>67</v>
      </c>
      <c r="AN448" s="12" t="s">
        <v>28</v>
      </c>
      <c r="AO448" s="12" t="s">
        <v>57</v>
      </c>
      <c r="AP448" s="117" t="s">
        <v>116</v>
      </c>
    </row>
    <row r="449" spans="2:56" s="12" customFormat="1">
      <c r="B449" s="115"/>
      <c r="D449" s="116" t="s">
        <v>123</v>
      </c>
      <c r="E449" s="117" t="s">
        <v>1</v>
      </c>
      <c r="F449" s="118" t="s">
        <v>560</v>
      </c>
      <c r="H449" s="119"/>
      <c r="I449" s="120"/>
      <c r="K449" s="208"/>
      <c r="L449" s="174"/>
      <c r="M449" s="174"/>
      <c r="N449" s="161"/>
      <c r="O449" s="159"/>
      <c r="P449" s="160"/>
      <c r="AK449" s="117" t="s">
        <v>123</v>
      </c>
      <c r="AL449" s="117" t="s">
        <v>67</v>
      </c>
      <c r="AM449" s="12" t="s">
        <v>67</v>
      </c>
      <c r="AN449" s="12" t="s">
        <v>28</v>
      </c>
      <c r="AO449" s="12" t="s">
        <v>57</v>
      </c>
      <c r="AP449" s="117" t="s">
        <v>116</v>
      </c>
    </row>
    <row r="450" spans="2:56" s="13" customFormat="1">
      <c r="B450" s="121"/>
      <c r="D450" s="116" t="s">
        <v>123</v>
      </c>
      <c r="E450" s="122" t="s">
        <v>1</v>
      </c>
      <c r="F450" s="123" t="s">
        <v>125</v>
      </c>
      <c r="H450" s="124"/>
      <c r="I450" s="125"/>
      <c r="K450" s="209"/>
      <c r="L450" s="175"/>
      <c r="M450" s="175"/>
      <c r="N450" s="161"/>
      <c r="O450" s="159"/>
      <c r="P450" s="160"/>
      <c r="AK450" s="122" t="s">
        <v>123</v>
      </c>
      <c r="AL450" s="122" t="s">
        <v>67</v>
      </c>
      <c r="AM450" s="13" t="s">
        <v>122</v>
      </c>
      <c r="AN450" s="13" t="s">
        <v>28</v>
      </c>
      <c r="AO450" s="13" t="s">
        <v>65</v>
      </c>
      <c r="AP450" s="122" t="s">
        <v>116</v>
      </c>
    </row>
    <row r="451" spans="2:56" s="1" customFormat="1" ht="24.15" customHeight="1">
      <c r="B451" s="106"/>
      <c r="C451" s="107" t="s">
        <v>561</v>
      </c>
      <c r="D451" s="107" t="s">
        <v>118</v>
      </c>
      <c r="E451" s="108" t="s">
        <v>562</v>
      </c>
      <c r="F451" s="109" t="s">
        <v>563</v>
      </c>
      <c r="G451" s="110" t="s">
        <v>212</v>
      </c>
      <c r="H451" s="111"/>
      <c r="I451" s="112">
        <v>14.2</v>
      </c>
      <c r="J451" s="154">
        <f>ROUND(I451*H451,2)</f>
        <v>0</v>
      </c>
      <c r="K451" s="147"/>
      <c r="L451" s="161"/>
      <c r="M451" s="161">
        <v>0</v>
      </c>
      <c r="N451" s="161">
        <f t="shared" ref="N451:N464" si="18">M451*I451</f>
        <v>0</v>
      </c>
      <c r="O451" s="159">
        <f t="shared" ref="O451:O464" si="19">H451-M451-K451</f>
        <v>0</v>
      </c>
      <c r="P451" s="160">
        <f t="shared" ref="P451:P464" si="20">J451-N451-L451</f>
        <v>0</v>
      </c>
      <c r="AI451" s="113" t="s">
        <v>122</v>
      </c>
      <c r="AK451" s="113" t="s">
        <v>118</v>
      </c>
      <c r="AL451" s="113" t="s">
        <v>67</v>
      </c>
      <c r="AP451" s="17" t="s">
        <v>116</v>
      </c>
      <c r="AV451" s="114" t="e">
        <f>IF(#REF!="základní",J451,0)</f>
        <v>#REF!</v>
      </c>
      <c r="AW451" s="114" t="e">
        <f>IF(#REF!="snížená",J451,0)</f>
        <v>#REF!</v>
      </c>
      <c r="AX451" s="114" t="e">
        <f>IF(#REF!="zákl. přenesená",J451,0)</f>
        <v>#REF!</v>
      </c>
      <c r="AY451" s="114" t="e">
        <f>IF(#REF!="sníž. přenesená",J451,0)</f>
        <v>#REF!</v>
      </c>
      <c r="AZ451" s="114" t="e">
        <f>IF(#REF!="nulová",J451,0)</f>
        <v>#REF!</v>
      </c>
      <c r="BA451" s="17" t="s">
        <v>65</v>
      </c>
      <c r="BB451" s="114">
        <f>ROUND(I451*H451,2)</f>
        <v>0</v>
      </c>
      <c r="BC451" s="17" t="s">
        <v>122</v>
      </c>
      <c r="BD451" s="113" t="s">
        <v>564</v>
      </c>
    </row>
    <row r="452" spans="2:56" s="12" customFormat="1">
      <c r="B452" s="115"/>
      <c r="D452" s="116" t="s">
        <v>123</v>
      </c>
      <c r="F452" s="118" t="s">
        <v>565</v>
      </c>
      <c r="H452" s="119"/>
      <c r="I452" s="120"/>
      <c r="K452" s="208"/>
      <c r="L452" s="174"/>
      <c r="M452" s="174"/>
      <c r="N452" s="161"/>
      <c r="O452" s="159"/>
      <c r="P452" s="160"/>
      <c r="AK452" s="117" t="s">
        <v>123</v>
      </c>
      <c r="AL452" s="117" t="s">
        <v>67</v>
      </c>
      <c r="AM452" s="12" t="s">
        <v>67</v>
      </c>
      <c r="AN452" s="12" t="s">
        <v>2</v>
      </c>
      <c r="AO452" s="12" t="s">
        <v>65</v>
      </c>
      <c r="AP452" s="117" t="s">
        <v>116</v>
      </c>
    </row>
    <row r="453" spans="2:56" s="1" customFormat="1" ht="37.950000000000003" customHeight="1">
      <c r="B453" s="106"/>
      <c r="C453" s="107" t="s">
        <v>368</v>
      </c>
      <c r="D453" s="107" t="s">
        <v>118</v>
      </c>
      <c r="E453" s="108" t="s">
        <v>566</v>
      </c>
      <c r="F453" s="109" t="s">
        <v>567</v>
      </c>
      <c r="G453" s="110" t="s">
        <v>212</v>
      </c>
      <c r="H453" s="111"/>
      <c r="I453" s="112">
        <v>143</v>
      </c>
      <c r="J453" s="154">
        <f>ROUND(I453*H453,2)</f>
        <v>0</v>
      </c>
      <c r="K453" s="147"/>
      <c r="L453" s="161"/>
      <c r="M453" s="161">
        <v>0</v>
      </c>
      <c r="N453" s="161">
        <f t="shared" si="18"/>
        <v>0</v>
      </c>
      <c r="O453" s="159">
        <f t="shared" si="19"/>
        <v>0</v>
      </c>
      <c r="P453" s="160">
        <f t="shared" si="20"/>
        <v>0</v>
      </c>
      <c r="AI453" s="113" t="s">
        <v>122</v>
      </c>
      <c r="AK453" s="113" t="s">
        <v>118</v>
      </c>
      <c r="AL453" s="113" t="s">
        <v>67</v>
      </c>
      <c r="AP453" s="17" t="s">
        <v>116</v>
      </c>
      <c r="AV453" s="114" t="e">
        <f>IF(#REF!="základní",J453,0)</f>
        <v>#REF!</v>
      </c>
      <c r="AW453" s="114" t="e">
        <f>IF(#REF!="snížená",J453,0)</f>
        <v>#REF!</v>
      </c>
      <c r="AX453" s="114" t="e">
        <f>IF(#REF!="zákl. přenesená",J453,0)</f>
        <v>#REF!</v>
      </c>
      <c r="AY453" s="114" t="e">
        <f>IF(#REF!="sníž. přenesená",J453,0)</f>
        <v>#REF!</v>
      </c>
      <c r="AZ453" s="114" t="e">
        <f>IF(#REF!="nulová",J453,0)</f>
        <v>#REF!</v>
      </c>
      <c r="BA453" s="17" t="s">
        <v>65</v>
      </c>
      <c r="BB453" s="114">
        <f>ROUND(I453*H453,2)</f>
        <v>0</v>
      </c>
      <c r="BC453" s="17" t="s">
        <v>122</v>
      </c>
      <c r="BD453" s="113" t="s">
        <v>568</v>
      </c>
    </row>
    <row r="454" spans="2:56" s="12" customFormat="1">
      <c r="B454" s="115"/>
      <c r="D454" s="116" t="s">
        <v>123</v>
      </c>
      <c r="E454" s="117" t="s">
        <v>1</v>
      </c>
      <c r="F454" s="118" t="s">
        <v>559</v>
      </c>
      <c r="H454" s="119"/>
      <c r="I454" s="120"/>
      <c r="K454" s="208"/>
      <c r="L454" s="174"/>
      <c r="M454" s="174"/>
      <c r="N454" s="161"/>
      <c r="O454" s="159"/>
      <c r="P454" s="160"/>
      <c r="AK454" s="117" t="s">
        <v>123</v>
      </c>
      <c r="AL454" s="117" t="s">
        <v>67</v>
      </c>
      <c r="AM454" s="12" t="s">
        <v>67</v>
      </c>
      <c r="AN454" s="12" t="s">
        <v>28</v>
      </c>
      <c r="AO454" s="12" t="s">
        <v>57</v>
      </c>
      <c r="AP454" s="117" t="s">
        <v>116</v>
      </c>
    </row>
    <row r="455" spans="2:56" s="13" customFormat="1">
      <c r="B455" s="121"/>
      <c r="D455" s="116" t="s">
        <v>123</v>
      </c>
      <c r="E455" s="122" t="s">
        <v>1</v>
      </c>
      <c r="F455" s="123" t="s">
        <v>125</v>
      </c>
      <c r="H455" s="124"/>
      <c r="I455" s="125"/>
      <c r="K455" s="209"/>
      <c r="L455" s="175"/>
      <c r="M455" s="175"/>
      <c r="N455" s="161"/>
      <c r="O455" s="159"/>
      <c r="P455" s="160"/>
      <c r="AK455" s="122" t="s">
        <v>123</v>
      </c>
      <c r="AL455" s="122" t="s">
        <v>67</v>
      </c>
      <c r="AM455" s="13" t="s">
        <v>122</v>
      </c>
      <c r="AN455" s="13" t="s">
        <v>28</v>
      </c>
      <c r="AO455" s="13" t="s">
        <v>65</v>
      </c>
      <c r="AP455" s="122" t="s">
        <v>116</v>
      </c>
    </row>
    <row r="456" spans="2:56" s="1" customFormat="1" ht="44.25" customHeight="1">
      <c r="B456" s="106"/>
      <c r="C456" s="107" t="s">
        <v>569</v>
      </c>
      <c r="D456" s="107" t="s">
        <v>118</v>
      </c>
      <c r="E456" s="108" t="s">
        <v>570</v>
      </c>
      <c r="F456" s="109" t="s">
        <v>571</v>
      </c>
      <c r="G456" s="110" t="s">
        <v>212</v>
      </c>
      <c r="H456" s="111"/>
      <c r="I456" s="112">
        <v>304</v>
      </c>
      <c r="J456" s="154">
        <f>ROUND(I456*H456,2)</f>
        <v>0</v>
      </c>
      <c r="K456" s="147"/>
      <c r="L456" s="161"/>
      <c r="M456" s="161">
        <v>0</v>
      </c>
      <c r="N456" s="161">
        <f t="shared" si="18"/>
        <v>0</v>
      </c>
      <c r="O456" s="159">
        <f t="shared" si="19"/>
        <v>0</v>
      </c>
      <c r="P456" s="160">
        <f t="shared" si="20"/>
        <v>0</v>
      </c>
      <c r="AI456" s="113" t="s">
        <v>122</v>
      </c>
      <c r="AK456" s="113" t="s">
        <v>118</v>
      </c>
      <c r="AL456" s="113" t="s">
        <v>67</v>
      </c>
      <c r="AP456" s="17" t="s">
        <v>116</v>
      </c>
      <c r="AV456" s="114" t="e">
        <f>IF(#REF!="základní",J456,0)</f>
        <v>#REF!</v>
      </c>
      <c r="AW456" s="114" t="e">
        <f>IF(#REF!="snížená",J456,0)</f>
        <v>#REF!</v>
      </c>
      <c r="AX456" s="114" t="e">
        <f>IF(#REF!="zákl. přenesená",J456,0)</f>
        <v>#REF!</v>
      </c>
      <c r="AY456" s="114" t="e">
        <f>IF(#REF!="sníž. přenesená",J456,0)</f>
        <v>#REF!</v>
      </c>
      <c r="AZ456" s="114" t="e">
        <f>IF(#REF!="nulová",J456,0)</f>
        <v>#REF!</v>
      </c>
      <c r="BA456" s="17" t="s">
        <v>65</v>
      </c>
      <c r="BB456" s="114">
        <f>ROUND(I456*H456,2)</f>
        <v>0</v>
      </c>
      <c r="BC456" s="17" t="s">
        <v>122</v>
      </c>
      <c r="BD456" s="113" t="s">
        <v>572</v>
      </c>
    </row>
    <row r="457" spans="2:56" s="12" customFormat="1">
      <c r="B457" s="115"/>
      <c r="D457" s="116" t="s">
        <v>123</v>
      </c>
      <c r="E457" s="117" t="s">
        <v>1</v>
      </c>
      <c r="F457" s="118" t="s">
        <v>549</v>
      </c>
      <c r="H457" s="119"/>
      <c r="I457" s="120"/>
      <c r="K457" s="208"/>
      <c r="L457" s="174"/>
      <c r="M457" s="174"/>
      <c r="N457" s="161"/>
      <c r="O457" s="159"/>
      <c r="P457" s="160"/>
      <c r="AK457" s="117" t="s">
        <v>123</v>
      </c>
      <c r="AL457" s="117" t="s">
        <v>67</v>
      </c>
      <c r="AM457" s="12" t="s">
        <v>67</v>
      </c>
      <c r="AN457" s="12" t="s">
        <v>28</v>
      </c>
      <c r="AO457" s="12" t="s">
        <v>57</v>
      </c>
      <c r="AP457" s="117" t="s">
        <v>116</v>
      </c>
    </row>
    <row r="458" spans="2:56" s="13" customFormat="1">
      <c r="B458" s="121"/>
      <c r="D458" s="116" t="s">
        <v>123</v>
      </c>
      <c r="E458" s="122" t="s">
        <v>1</v>
      </c>
      <c r="F458" s="123" t="s">
        <v>125</v>
      </c>
      <c r="H458" s="124"/>
      <c r="I458" s="125"/>
      <c r="K458" s="209"/>
      <c r="L458" s="175"/>
      <c r="M458" s="175"/>
      <c r="N458" s="161"/>
      <c r="O458" s="159"/>
      <c r="P458" s="160"/>
      <c r="AK458" s="122" t="s">
        <v>123</v>
      </c>
      <c r="AL458" s="122" t="s">
        <v>67</v>
      </c>
      <c r="AM458" s="13" t="s">
        <v>122</v>
      </c>
      <c r="AN458" s="13" t="s">
        <v>28</v>
      </c>
      <c r="AO458" s="13" t="s">
        <v>65</v>
      </c>
      <c r="AP458" s="122" t="s">
        <v>116</v>
      </c>
    </row>
    <row r="459" spans="2:56" s="1" customFormat="1" ht="44.25" customHeight="1">
      <c r="B459" s="106"/>
      <c r="C459" s="107" t="s">
        <v>372</v>
      </c>
      <c r="D459" s="107" t="s">
        <v>118</v>
      </c>
      <c r="E459" s="108" t="s">
        <v>573</v>
      </c>
      <c r="F459" s="109" t="s">
        <v>574</v>
      </c>
      <c r="G459" s="110" t="s">
        <v>212</v>
      </c>
      <c r="H459" s="111"/>
      <c r="I459" s="112">
        <v>500</v>
      </c>
      <c r="J459" s="154">
        <f>ROUND(I459*H459,2)</f>
        <v>0</v>
      </c>
      <c r="K459" s="147"/>
      <c r="L459" s="161"/>
      <c r="M459" s="161">
        <v>0</v>
      </c>
      <c r="N459" s="161">
        <f t="shared" si="18"/>
        <v>0</v>
      </c>
      <c r="O459" s="159">
        <f t="shared" si="19"/>
        <v>0</v>
      </c>
      <c r="P459" s="160">
        <f t="shared" si="20"/>
        <v>0</v>
      </c>
      <c r="AI459" s="113" t="s">
        <v>122</v>
      </c>
      <c r="AK459" s="113" t="s">
        <v>118</v>
      </c>
      <c r="AL459" s="113" t="s">
        <v>67</v>
      </c>
      <c r="AP459" s="17" t="s">
        <v>116</v>
      </c>
      <c r="AV459" s="114" t="e">
        <f>IF(#REF!="základní",J459,0)</f>
        <v>#REF!</v>
      </c>
      <c r="AW459" s="114" t="e">
        <f>IF(#REF!="snížená",J459,0)</f>
        <v>#REF!</v>
      </c>
      <c r="AX459" s="114" t="e">
        <f>IF(#REF!="zákl. přenesená",J459,0)</f>
        <v>#REF!</v>
      </c>
      <c r="AY459" s="114" t="e">
        <f>IF(#REF!="sníž. přenesená",J459,0)</f>
        <v>#REF!</v>
      </c>
      <c r="AZ459" s="114" t="e">
        <f>IF(#REF!="nulová",J459,0)</f>
        <v>#REF!</v>
      </c>
      <c r="BA459" s="17" t="s">
        <v>65</v>
      </c>
      <c r="BB459" s="114">
        <f>ROUND(I459*H459,2)</f>
        <v>0</v>
      </c>
      <c r="BC459" s="17" t="s">
        <v>122</v>
      </c>
      <c r="BD459" s="113" t="s">
        <v>575</v>
      </c>
    </row>
    <row r="460" spans="2:56" s="12" customFormat="1">
      <c r="B460" s="115"/>
      <c r="D460" s="116" t="s">
        <v>123</v>
      </c>
      <c r="E460" s="117" t="s">
        <v>1</v>
      </c>
      <c r="F460" s="118" t="s">
        <v>550</v>
      </c>
      <c r="H460" s="119"/>
      <c r="I460" s="120"/>
      <c r="K460" s="208"/>
      <c r="L460" s="174"/>
      <c r="M460" s="174"/>
      <c r="N460" s="161"/>
      <c r="O460" s="159"/>
      <c r="P460" s="160"/>
      <c r="AK460" s="117" t="s">
        <v>123</v>
      </c>
      <c r="AL460" s="117" t="s">
        <v>67</v>
      </c>
      <c r="AM460" s="12" t="s">
        <v>67</v>
      </c>
      <c r="AN460" s="12" t="s">
        <v>28</v>
      </c>
      <c r="AO460" s="12" t="s">
        <v>57</v>
      </c>
      <c r="AP460" s="117" t="s">
        <v>116</v>
      </c>
    </row>
    <row r="461" spans="2:56" s="12" customFormat="1">
      <c r="B461" s="115"/>
      <c r="D461" s="116" t="s">
        <v>123</v>
      </c>
      <c r="E461" s="117" t="s">
        <v>1</v>
      </c>
      <c r="F461" s="118" t="s">
        <v>560</v>
      </c>
      <c r="H461" s="119"/>
      <c r="I461" s="120"/>
      <c r="K461" s="208"/>
      <c r="L461" s="174"/>
      <c r="M461" s="174"/>
      <c r="N461" s="161"/>
      <c r="O461" s="159"/>
      <c r="P461" s="160"/>
      <c r="AK461" s="117" t="s">
        <v>123</v>
      </c>
      <c r="AL461" s="117" t="s">
        <v>67</v>
      </c>
      <c r="AM461" s="12" t="s">
        <v>67</v>
      </c>
      <c r="AN461" s="12" t="s">
        <v>28</v>
      </c>
      <c r="AO461" s="12" t="s">
        <v>57</v>
      </c>
      <c r="AP461" s="117" t="s">
        <v>116</v>
      </c>
    </row>
    <row r="462" spans="2:56" s="13" customFormat="1">
      <c r="B462" s="121"/>
      <c r="D462" s="116" t="s">
        <v>123</v>
      </c>
      <c r="E462" s="122" t="s">
        <v>1</v>
      </c>
      <c r="F462" s="123" t="s">
        <v>125</v>
      </c>
      <c r="H462" s="124"/>
      <c r="I462" s="125"/>
      <c r="K462" s="209"/>
      <c r="L462" s="175"/>
      <c r="M462" s="175"/>
      <c r="N462" s="161"/>
      <c r="O462" s="159"/>
      <c r="P462" s="160"/>
      <c r="AK462" s="122" t="s">
        <v>123</v>
      </c>
      <c r="AL462" s="122" t="s">
        <v>67</v>
      </c>
      <c r="AM462" s="13" t="s">
        <v>122</v>
      </c>
      <c r="AN462" s="13" t="s">
        <v>28</v>
      </c>
      <c r="AO462" s="13" t="s">
        <v>65</v>
      </c>
      <c r="AP462" s="122" t="s">
        <v>116</v>
      </c>
    </row>
    <row r="463" spans="2:56" s="11" customFormat="1" ht="22.95" customHeight="1">
      <c r="B463" s="97"/>
      <c r="D463" s="98" t="s">
        <v>56</v>
      </c>
      <c r="E463" s="104" t="s">
        <v>576</v>
      </c>
      <c r="F463" s="104" t="s">
        <v>577</v>
      </c>
      <c r="I463" s="100"/>
      <c r="J463" s="105">
        <f>SUM(J464)</f>
        <v>0</v>
      </c>
      <c r="K463" s="207"/>
      <c r="L463" s="177"/>
      <c r="M463" s="177"/>
      <c r="N463" s="161"/>
      <c r="O463" s="159"/>
      <c r="P463" s="160"/>
      <c r="AI463" s="98" t="s">
        <v>65</v>
      </c>
      <c r="AK463" s="102" t="s">
        <v>56</v>
      </c>
      <c r="AL463" s="102" t="s">
        <v>65</v>
      </c>
      <c r="AP463" s="98" t="s">
        <v>116</v>
      </c>
      <c r="BB463" s="103">
        <f>BB464</f>
        <v>0</v>
      </c>
    </row>
    <row r="464" spans="2:56" s="1" customFormat="1" ht="33" customHeight="1">
      <c r="B464" s="106"/>
      <c r="C464" s="107" t="s">
        <v>578</v>
      </c>
      <c r="D464" s="107" t="s">
        <v>118</v>
      </c>
      <c r="E464" s="108" t="s">
        <v>579</v>
      </c>
      <c r="F464" s="109" t="s">
        <v>580</v>
      </c>
      <c r="G464" s="110" t="s">
        <v>212</v>
      </c>
      <c r="H464" s="111"/>
      <c r="I464" s="112">
        <v>81.8</v>
      </c>
      <c r="J464" s="154">
        <f>ROUND(I464*H464,2)</f>
        <v>0</v>
      </c>
      <c r="K464" s="147"/>
      <c r="L464" s="161"/>
      <c r="M464" s="161">
        <v>0</v>
      </c>
      <c r="N464" s="161">
        <f t="shared" si="18"/>
        <v>0</v>
      </c>
      <c r="O464" s="159">
        <f t="shared" si="19"/>
        <v>0</v>
      </c>
      <c r="P464" s="160">
        <f t="shared" si="20"/>
        <v>0</v>
      </c>
      <c r="AI464" s="113" t="s">
        <v>122</v>
      </c>
      <c r="AK464" s="113" t="s">
        <v>118</v>
      </c>
      <c r="AL464" s="113" t="s">
        <v>67</v>
      </c>
      <c r="AP464" s="17" t="s">
        <v>116</v>
      </c>
      <c r="AV464" s="114" t="e">
        <f>IF(#REF!="základní",J464,0)</f>
        <v>#REF!</v>
      </c>
      <c r="AW464" s="114" t="e">
        <f>IF(#REF!="snížená",J464,0)</f>
        <v>#REF!</v>
      </c>
      <c r="AX464" s="114" t="e">
        <f>IF(#REF!="zákl. přenesená",J464,0)</f>
        <v>#REF!</v>
      </c>
      <c r="AY464" s="114" t="e">
        <f>IF(#REF!="sníž. přenesená",J464,0)</f>
        <v>#REF!</v>
      </c>
      <c r="AZ464" s="114" t="e">
        <f>IF(#REF!="nulová",J464,0)</f>
        <v>#REF!</v>
      </c>
      <c r="BA464" s="17" t="s">
        <v>65</v>
      </c>
      <c r="BB464" s="114">
        <f>ROUND(I464*H464,2)</f>
        <v>0</v>
      </c>
      <c r="BC464" s="17" t="s">
        <v>122</v>
      </c>
      <c r="BD464" s="113" t="s">
        <v>581</v>
      </c>
    </row>
    <row r="465" spans="2:16" s="1" customFormat="1" ht="6.9" customHeight="1">
      <c r="B465" s="43"/>
      <c r="C465" s="44"/>
      <c r="D465" s="44"/>
      <c r="E465" s="44"/>
      <c r="F465" s="44"/>
      <c r="G465" s="44"/>
      <c r="H465" s="44"/>
      <c r="K465" s="167"/>
      <c r="L465" s="218"/>
      <c r="M465" s="167"/>
      <c r="N465" s="167"/>
      <c r="O465" s="167"/>
      <c r="P465" s="167"/>
    </row>
    <row r="466" spans="2:16" s="212" customFormat="1" ht="18" customHeight="1">
      <c r="I466" s="213" t="s">
        <v>1842</v>
      </c>
      <c r="J466" s="214">
        <f>J123</f>
        <v>129420.08</v>
      </c>
      <c r="K466" s="213"/>
      <c r="L466" s="219">
        <f>SUM(L126:L465)</f>
        <v>0</v>
      </c>
      <c r="M466" s="214"/>
      <c r="N466" s="214">
        <f>SUM(N126:N465)</f>
        <v>157521.64200000002</v>
      </c>
      <c r="O466" s="214"/>
      <c r="P466" s="214">
        <f>SUM(P126:P465)</f>
        <v>-1.9999999985884642E-3</v>
      </c>
    </row>
    <row r="468" spans="2:16">
      <c r="I468" t="s">
        <v>1850</v>
      </c>
      <c r="J468" s="215">
        <f>J412+J390+J386+J379+J369+J363+J362+J361+J360+J320+J316+J274+J359</f>
        <v>157521.64000000001</v>
      </c>
    </row>
    <row r="469" spans="2:16">
      <c r="I469" t="s">
        <v>1851</v>
      </c>
      <c r="J469" s="215">
        <f>J366+J358+J357+J356+J355+J373+J374</f>
        <v>-28101.56</v>
      </c>
    </row>
  </sheetData>
  <autoFilter ref="C122:J464" xr:uid="{00000000-0009-0000-0000-000001000000}"/>
  <mergeCells count="13">
    <mergeCell ref="K123:P123"/>
    <mergeCell ref="K124:L124"/>
    <mergeCell ref="M124:N124"/>
    <mergeCell ref="O124:P124"/>
    <mergeCell ref="E87:H87"/>
    <mergeCell ref="E113:H113"/>
    <mergeCell ref="E115:H115"/>
    <mergeCell ref="E85:H85"/>
    <mergeCell ref="K2:M2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B331"/>
  <sheetViews>
    <sheetView showGridLines="0" topLeftCell="A313" workbookViewId="0">
      <selection activeCell="K313" sqref="K1:P104857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14" style="178" hidden="1" customWidth="1"/>
    <col min="12" max="12" width="20" style="168" hidden="1" customWidth="1"/>
    <col min="13" max="13" width="14.28515625" style="178" hidden="1" customWidth="1"/>
    <col min="14" max="14" width="20.7109375" hidden="1" customWidth="1"/>
    <col min="15" max="15" width="14.140625" hidden="1" customWidth="1"/>
    <col min="16" max="16" width="20.7109375" hidden="1" customWidth="1"/>
    <col min="17" max="17" width="15.5703125" style="232" customWidth="1"/>
    <col min="18" max="18" width="11" customWidth="1"/>
    <col min="19" max="19" width="15" customWidth="1"/>
    <col min="20" max="20" width="16.28515625" customWidth="1"/>
    <col min="33" max="54" width="9.28515625" hidden="1"/>
  </cols>
  <sheetData>
    <row r="1" spans="2:35" hidden="1"/>
    <row r="2" spans="2:35" ht="36.9" hidden="1" customHeight="1">
      <c r="K2" s="270" t="s">
        <v>4</v>
      </c>
      <c r="L2" s="271"/>
      <c r="M2" s="271"/>
      <c r="AI2" s="17" t="s">
        <v>70</v>
      </c>
    </row>
    <row r="3" spans="2:35" ht="6.9" hidden="1" customHeight="1">
      <c r="B3" s="18"/>
      <c r="C3" s="19"/>
      <c r="D3" s="19"/>
      <c r="E3" s="19"/>
      <c r="F3" s="19"/>
      <c r="G3" s="19"/>
      <c r="H3" s="19"/>
      <c r="I3" s="19"/>
      <c r="J3" s="19"/>
      <c r="K3" s="190"/>
      <c r="AI3" s="17" t="s">
        <v>67</v>
      </c>
    </row>
    <row r="4" spans="2:35" ht="24.9" hidden="1" customHeight="1">
      <c r="B4" s="20"/>
      <c r="D4" s="21" t="s">
        <v>93</v>
      </c>
      <c r="K4" s="190"/>
      <c r="AI4" s="17" t="s">
        <v>2</v>
      </c>
    </row>
    <row r="5" spans="2:35" ht="6.9" hidden="1" customHeight="1">
      <c r="B5" s="20"/>
      <c r="K5" s="190"/>
    </row>
    <row r="6" spans="2:35" ht="12" hidden="1" customHeight="1">
      <c r="B6" s="20"/>
      <c r="D6" s="26" t="s">
        <v>14</v>
      </c>
      <c r="K6" s="190"/>
    </row>
    <row r="7" spans="2:35" ht="16.5" hidden="1" customHeight="1">
      <c r="B7" s="20"/>
      <c r="E7" s="292" t="str">
        <f>'Rekapitulace stavby'!K6</f>
        <v>Králův Dvůr - Průmyslova zóna západ -Technicka vybavenost</v>
      </c>
      <c r="F7" s="293"/>
      <c r="G7" s="293"/>
      <c r="H7" s="293"/>
      <c r="K7" s="190"/>
    </row>
    <row r="8" spans="2:35" s="1" customFormat="1" ht="12" hidden="1" customHeight="1">
      <c r="B8" s="31"/>
      <c r="D8" s="26" t="s">
        <v>94</v>
      </c>
      <c r="K8" s="191"/>
      <c r="L8" s="169"/>
      <c r="M8" s="179"/>
      <c r="Q8" s="233"/>
    </row>
    <row r="9" spans="2:35" s="1" customFormat="1" ht="16.5" hidden="1" customHeight="1">
      <c r="B9" s="31"/>
      <c r="E9" s="277" t="s">
        <v>582</v>
      </c>
      <c r="F9" s="294"/>
      <c r="G9" s="294"/>
      <c r="H9" s="294"/>
      <c r="K9" s="191"/>
      <c r="L9" s="169"/>
      <c r="M9" s="179"/>
      <c r="Q9" s="233"/>
    </row>
    <row r="10" spans="2:35" s="1" customFormat="1" hidden="1">
      <c r="B10" s="31"/>
      <c r="K10" s="191"/>
      <c r="L10" s="169"/>
      <c r="M10" s="179"/>
      <c r="Q10" s="233"/>
    </row>
    <row r="11" spans="2:35" s="1" customFormat="1" ht="12" hidden="1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K11" s="191"/>
      <c r="L11" s="169"/>
      <c r="M11" s="179"/>
      <c r="Q11" s="233"/>
    </row>
    <row r="12" spans="2:35" s="1" customFormat="1" ht="12" hidden="1" customHeight="1">
      <c r="B12" s="31"/>
      <c r="D12" s="26" t="s">
        <v>18</v>
      </c>
      <c r="F12" s="24" t="s">
        <v>19</v>
      </c>
      <c r="I12" s="26" t="s">
        <v>20</v>
      </c>
      <c r="J12" s="51" t="str">
        <f>'Rekapitulace stavby'!AN8</f>
        <v>14. 2. 2025</v>
      </c>
      <c r="K12" s="191"/>
      <c r="L12" s="169"/>
      <c r="M12" s="179"/>
      <c r="Q12" s="233"/>
    </row>
    <row r="13" spans="2:35" s="1" customFormat="1" ht="10.95" hidden="1" customHeight="1">
      <c r="B13" s="31"/>
      <c r="K13" s="191"/>
      <c r="L13" s="169"/>
      <c r="M13" s="179"/>
      <c r="Q13" s="233"/>
    </row>
    <row r="14" spans="2:35" s="1" customFormat="1" ht="12" hidden="1" customHeight="1">
      <c r="B14" s="31"/>
      <c r="D14" s="26" t="s">
        <v>22</v>
      </c>
      <c r="I14" s="26" t="s">
        <v>23</v>
      </c>
      <c r="J14" s="24" t="str">
        <f>IF('Rekapitulace stavby'!AN10="","",'Rekapitulace stavby'!AN10)</f>
        <v/>
      </c>
      <c r="K14" s="191"/>
      <c r="L14" s="169"/>
      <c r="M14" s="179"/>
      <c r="Q14" s="233"/>
    </row>
    <row r="15" spans="2:35" s="1" customFormat="1" ht="18" hidden="1" customHeight="1">
      <c r="B15" s="31"/>
      <c r="E15" s="24" t="str">
        <f>IF('Rekapitulace stavby'!E11="","",'Rekapitulace stavby'!E11)</f>
        <v xml:space="preserve"> </v>
      </c>
      <c r="I15" s="26" t="s">
        <v>24</v>
      </c>
      <c r="J15" s="24" t="str">
        <f>IF('Rekapitulace stavby'!AN11="","",'Rekapitulace stavby'!AN11)</f>
        <v/>
      </c>
      <c r="K15" s="191"/>
      <c r="L15" s="169"/>
      <c r="M15" s="179"/>
      <c r="Q15" s="233"/>
    </row>
    <row r="16" spans="2:35" s="1" customFormat="1" ht="6.9" hidden="1" customHeight="1">
      <c r="B16" s="31"/>
      <c r="K16" s="191"/>
      <c r="L16" s="169"/>
      <c r="M16" s="179"/>
      <c r="Q16" s="233"/>
    </row>
    <row r="17" spans="2:17" s="1" customFormat="1" ht="12" hidden="1" customHeight="1">
      <c r="B17" s="31"/>
      <c r="D17" s="26" t="s">
        <v>25</v>
      </c>
      <c r="I17" s="26" t="s">
        <v>23</v>
      </c>
      <c r="J17" s="27" t="str">
        <f>'Rekapitulace stavby'!AN13</f>
        <v>Vyplň údaj</v>
      </c>
      <c r="K17" s="191"/>
      <c r="L17" s="169"/>
      <c r="M17" s="179"/>
      <c r="Q17" s="233"/>
    </row>
    <row r="18" spans="2:17" s="1" customFormat="1" ht="18" hidden="1" customHeight="1">
      <c r="B18" s="31"/>
      <c r="E18" s="295" t="str">
        <f>'Rekapitulace stavby'!E14</f>
        <v>Vyplň údaj</v>
      </c>
      <c r="F18" s="275"/>
      <c r="G18" s="275"/>
      <c r="H18" s="275"/>
      <c r="I18" s="26" t="s">
        <v>24</v>
      </c>
      <c r="J18" s="27" t="str">
        <f>'Rekapitulace stavby'!AN14</f>
        <v>Vyplň údaj</v>
      </c>
      <c r="K18" s="191"/>
      <c r="L18" s="169"/>
      <c r="M18" s="179"/>
      <c r="Q18" s="233"/>
    </row>
    <row r="19" spans="2:17" s="1" customFormat="1" ht="6.9" hidden="1" customHeight="1">
      <c r="B19" s="31"/>
      <c r="K19" s="191"/>
      <c r="L19" s="169"/>
      <c r="M19" s="179"/>
      <c r="Q19" s="233"/>
    </row>
    <row r="20" spans="2:17" s="1" customFormat="1" ht="12" hidden="1" customHeight="1">
      <c r="B20" s="31"/>
      <c r="D20" s="26" t="s">
        <v>27</v>
      </c>
      <c r="I20" s="26" t="s">
        <v>23</v>
      </c>
      <c r="J20" s="24" t="str">
        <f>IF('Rekapitulace stavby'!AN16="","",'Rekapitulace stavby'!AN16)</f>
        <v/>
      </c>
      <c r="K20" s="191"/>
      <c r="L20" s="169"/>
      <c r="M20" s="179"/>
      <c r="Q20" s="233"/>
    </row>
    <row r="21" spans="2:17" s="1" customFormat="1" ht="18" hidden="1" customHeight="1">
      <c r="B21" s="31"/>
      <c r="E21" s="24" t="str">
        <f>IF('Rekapitulace stavby'!E17="","",'Rekapitulace stavby'!E17)</f>
        <v xml:space="preserve"> </v>
      </c>
      <c r="I21" s="26" t="s">
        <v>24</v>
      </c>
      <c r="J21" s="24" t="str">
        <f>IF('Rekapitulace stavby'!AN17="","",'Rekapitulace stavby'!AN17)</f>
        <v/>
      </c>
      <c r="K21" s="191"/>
      <c r="L21" s="169"/>
      <c r="M21" s="179"/>
      <c r="Q21" s="233"/>
    </row>
    <row r="22" spans="2:17" s="1" customFormat="1" ht="6.9" hidden="1" customHeight="1">
      <c r="B22" s="31"/>
      <c r="K22" s="191"/>
      <c r="L22" s="169"/>
      <c r="M22" s="179"/>
      <c r="Q22" s="233"/>
    </row>
    <row r="23" spans="2:17" s="1" customFormat="1" ht="12" hidden="1" customHeight="1">
      <c r="B23" s="31"/>
      <c r="D23" s="26" t="s">
        <v>29</v>
      </c>
      <c r="I23" s="26" t="s">
        <v>23</v>
      </c>
      <c r="J23" s="24" t="str">
        <f>IF('Rekapitulace stavby'!AN19="","",'Rekapitulace stavby'!AN19)</f>
        <v/>
      </c>
      <c r="K23" s="191"/>
      <c r="L23" s="169"/>
      <c r="M23" s="179"/>
      <c r="Q23" s="233"/>
    </row>
    <row r="24" spans="2:17" s="1" customFormat="1" ht="18" hidden="1" customHeight="1">
      <c r="B24" s="31"/>
      <c r="E24" s="24" t="str">
        <f>IF('Rekapitulace stavby'!E20="","",'Rekapitulace stavby'!E20)</f>
        <v xml:space="preserve"> </v>
      </c>
      <c r="I24" s="26" t="s">
        <v>24</v>
      </c>
      <c r="J24" s="24" t="str">
        <f>IF('Rekapitulace stavby'!AN20="","",'Rekapitulace stavby'!AN20)</f>
        <v/>
      </c>
      <c r="K24" s="191"/>
      <c r="L24" s="169"/>
      <c r="M24" s="179"/>
      <c r="Q24" s="233"/>
    </row>
    <row r="25" spans="2:17" s="1" customFormat="1" ht="6.9" hidden="1" customHeight="1">
      <c r="B25" s="31"/>
      <c r="K25" s="191"/>
      <c r="L25" s="169"/>
      <c r="M25" s="179"/>
      <c r="Q25" s="233"/>
    </row>
    <row r="26" spans="2:17" s="1" customFormat="1" ht="12" hidden="1" customHeight="1">
      <c r="B26" s="31"/>
      <c r="D26" s="26" t="s">
        <v>30</v>
      </c>
      <c r="K26" s="191"/>
      <c r="L26" s="169"/>
      <c r="M26" s="179"/>
      <c r="Q26" s="233"/>
    </row>
    <row r="27" spans="2:17" s="7" customFormat="1" ht="16.5" hidden="1" customHeight="1">
      <c r="B27" s="69"/>
      <c r="E27" s="263" t="s">
        <v>1</v>
      </c>
      <c r="F27" s="263"/>
      <c r="G27" s="263"/>
      <c r="H27" s="263"/>
      <c r="K27" s="192"/>
      <c r="L27" s="170"/>
      <c r="M27" s="180"/>
      <c r="Q27" s="173"/>
    </row>
    <row r="28" spans="2:17" s="1" customFormat="1" ht="6.9" hidden="1" customHeight="1">
      <c r="B28" s="31"/>
      <c r="K28" s="191"/>
      <c r="L28" s="169"/>
      <c r="M28" s="179"/>
      <c r="Q28" s="233"/>
    </row>
    <row r="29" spans="2:17" s="1" customFormat="1" ht="6.9" hidden="1" customHeight="1">
      <c r="B29" s="31"/>
      <c r="D29" s="52"/>
      <c r="E29" s="52"/>
      <c r="F29" s="52"/>
      <c r="G29" s="52"/>
      <c r="H29" s="52"/>
      <c r="I29" s="52"/>
      <c r="J29" s="52"/>
      <c r="K29" s="191"/>
      <c r="L29" s="169"/>
      <c r="M29" s="179"/>
      <c r="Q29" s="233"/>
    </row>
    <row r="30" spans="2:17" s="1" customFormat="1" ht="25.35" hidden="1" customHeight="1">
      <c r="B30" s="31"/>
      <c r="D30" s="70" t="s">
        <v>31</v>
      </c>
      <c r="J30" s="59">
        <f>ROUND(J124, 2)</f>
        <v>86959</v>
      </c>
      <c r="K30" s="191"/>
      <c r="L30" s="169"/>
      <c r="M30" s="179"/>
      <c r="Q30" s="233"/>
    </row>
    <row r="31" spans="2:17" s="1" customFormat="1" ht="6.9" hidden="1" customHeight="1">
      <c r="B31" s="31"/>
      <c r="D31" s="52"/>
      <c r="E31" s="52"/>
      <c r="F31" s="52"/>
      <c r="G31" s="52"/>
      <c r="H31" s="52"/>
      <c r="I31" s="52"/>
      <c r="J31" s="52"/>
      <c r="K31" s="191"/>
      <c r="L31" s="169"/>
      <c r="M31" s="179"/>
      <c r="Q31" s="233"/>
    </row>
    <row r="32" spans="2:17" s="1" customFormat="1" ht="14.4" hidden="1" customHeight="1">
      <c r="B32" s="31"/>
      <c r="F32" s="34" t="s">
        <v>33</v>
      </c>
      <c r="I32" s="34" t="s">
        <v>32</v>
      </c>
      <c r="J32" s="34" t="s">
        <v>34</v>
      </c>
      <c r="K32" s="191"/>
      <c r="L32" s="169"/>
      <c r="M32" s="179"/>
      <c r="Q32" s="233"/>
    </row>
    <row r="33" spans="2:17" s="1" customFormat="1" ht="14.4" hidden="1" customHeight="1">
      <c r="B33" s="31"/>
      <c r="D33" s="53" t="s">
        <v>35</v>
      </c>
      <c r="E33" s="26" t="s">
        <v>36</v>
      </c>
      <c r="F33" s="71" t="e">
        <f>ROUND((SUM(AT124:AT326)),  2)</f>
        <v>#REF!</v>
      </c>
      <c r="I33" s="72">
        <v>0.21</v>
      </c>
      <c r="J33" s="71" t="e">
        <f>ROUND(((SUM(AT124:AT326))*I33),  2)</f>
        <v>#REF!</v>
      </c>
      <c r="K33" s="191"/>
      <c r="L33" s="169"/>
      <c r="M33" s="179"/>
      <c r="Q33" s="233"/>
    </row>
    <row r="34" spans="2:17" s="1" customFormat="1" ht="14.4" hidden="1" customHeight="1">
      <c r="B34" s="31"/>
      <c r="E34" s="26" t="s">
        <v>37</v>
      </c>
      <c r="F34" s="71" t="e">
        <f>ROUND((SUM(AU124:AU326)),  2)</f>
        <v>#REF!</v>
      </c>
      <c r="I34" s="72">
        <v>0.12</v>
      </c>
      <c r="J34" s="71" t="e">
        <f>ROUND(((SUM(AU124:AU326))*I34),  2)</f>
        <v>#REF!</v>
      </c>
      <c r="K34" s="191"/>
      <c r="L34" s="169"/>
      <c r="M34" s="179"/>
      <c r="Q34" s="233"/>
    </row>
    <row r="35" spans="2:17" s="1" customFormat="1" ht="14.4" hidden="1" customHeight="1">
      <c r="B35" s="31"/>
      <c r="E35" s="26" t="s">
        <v>38</v>
      </c>
      <c r="F35" s="71" t="e">
        <f>ROUND((SUM(AV124:AV326)),  2)</f>
        <v>#REF!</v>
      </c>
      <c r="I35" s="72">
        <v>0.21</v>
      </c>
      <c r="J35" s="71">
        <f>0</f>
        <v>0</v>
      </c>
      <c r="K35" s="191"/>
      <c r="L35" s="169"/>
      <c r="M35" s="179"/>
      <c r="Q35" s="233"/>
    </row>
    <row r="36" spans="2:17" s="1" customFormat="1" ht="14.4" hidden="1" customHeight="1">
      <c r="B36" s="31"/>
      <c r="E36" s="26" t="s">
        <v>39</v>
      </c>
      <c r="F36" s="71" t="e">
        <f>ROUND((SUM(AW124:AW326)),  2)</f>
        <v>#REF!</v>
      </c>
      <c r="I36" s="72">
        <v>0.12</v>
      </c>
      <c r="J36" s="71">
        <f>0</f>
        <v>0</v>
      </c>
      <c r="K36" s="191"/>
      <c r="L36" s="169"/>
      <c r="M36" s="179"/>
      <c r="Q36" s="233"/>
    </row>
    <row r="37" spans="2:17" s="1" customFormat="1" ht="14.4" hidden="1" customHeight="1">
      <c r="B37" s="31"/>
      <c r="E37" s="26" t="s">
        <v>40</v>
      </c>
      <c r="F37" s="71" t="e">
        <f>ROUND((SUM(AX124:AX326)),  2)</f>
        <v>#REF!</v>
      </c>
      <c r="I37" s="72">
        <v>0</v>
      </c>
      <c r="J37" s="71">
        <f>0</f>
        <v>0</v>
      </c>
      <c r="K37" s="191"/>
      <c r="L37" s="169"/>
      <c r="M37" s="179"/>
      <c r="Q37" s="233"/>
    </row>
    <row r="38" spans="2:17" s="1" customFormat="1" ht="6.9" hidden="1" customHeight="1">
      <c r="B38" s="31"/>
      <c r="K38" s="191"/>
      <c r="L38" s="169"/>
      <c r="M38" s="179"/>
      <c r="Q38" s="233"/>
    </row>
    <row r="39" spans="2:17" s="1" customFormat="1" ht="25.35" hidden="1" customHeight="1">
      <c r="B39" s="31"/>
      <c r="C39" s="73"/>
      <c r="D39" s="74" t="s">
        <v>41</v>
      </c>
      <c r="E39" s="54"/>
      <c r="F39" s="54"/>
      <c r="G39" s="75" t="s">
        <v>42</v>
      </c>
      <c r="H39" s="76" t="s">
        <v>43</v>
      </c>
      <c r="I39" s="54"/>
      <c r="J39" s="77" t="e">
        <f>SUM(J30:J37)</f>
        <v>#REF!</v>
      </c>
      <c r="K39" s="191"/>
      <c r="L39" s="169"/>
      <c r="M39" s="179"/>
      <c r="Q39" s="233"/>
    </row>
    <row r="40" spans="2:17" s="1" customFormat="1" ht="14.4" hidden="1" customHeight="1">
      <c r="B40" s="31"/>
      <c r="K40" s="191"/>
      <c r="L40" s="169"/>
      <c r="M40" s="179"/>
      <c r="Q40" s="233"/>
    </row>
    <row r="41" spans="2:17" ht="14.4" hidden="1" customHeight="1">
      <c r="B41" s="20"/>
      <c r="K41" s="190"/>
    </row>
    <row r="42" spans="2:17" ht="14.4" hidden="1" customHeight="1">
      <c r="B42" s="20"/>
      <c r="K42" s="190"/>
    </row>
    <row r="43" spans="2:17" ht="14.4" hidden="1" customHeight="1">
      <c r="B43" s="20"/>
      <c r="K43" s="190"/>
    </row>
    <row r="44" spans="2:17" ht="14.4" hidden="1" customHeight="1">
      <c r="B44" s="20"/>
      <c r="K44" s="190"/>
    </row>
    <row r="45" spans="2:17" ht="14.4" hidden="1" customHeight="1">
      <c r="B45" s="20"/>
      <c r="K45" s="190"/>
    </row>
    <row r="46" spans="2:17" ht="14.4" hidden="1" customHeight="1">
      <c r="B46" s="20"/>
      <c r="K46" s="190"/>
    </row>
    <row r="47" spans="2:17" ht="14.4" hidden="1" customHeight="1">
      <c r="B47" s="20"/>
      <c r="K47" s="190"/>
    </row>
    <row r="48" spans="2:17" ht="14.4" hidden="1" customHeight="1">
      <c r="B48" s="20"/>
      <c r="K48" s="190"/>
    </row>
    <row r="49" spans="2:17" ht="14.4" hidden="1" customHeight="1">
      <c r="B49" s="20"/>
      <c r="K49" s="190"/>
    </row>
    <row r="50" spans="2:17" s="1" customFormat="1" ht="14.4" hidden="1" customHeight="1">
      <c r="B50" s="31"/>
      <c r="D50" s="40" t="s">
        <v>44</v>
      </c>
      <c r="E50" s="41"/>
      <c r="F50" s="41"/>
      <c r="G50" s="40" t="s">
        <v>45</v>
      </c>
      <c r="H50" s="41"/>
      <c r="I50" s="41"/>
      <c r="J50" s="41"/>
      <c r="K50" s="191"/>
      <c r="L50" s="169"/>
      <c r="M50" s="179"/>
      <c r="Q50" s="233"/>
    </row>
    <row r="51" spans="2:17" hidden="1">
      <c r="B51" s="20"/>
      <c r="K51" s="190"/>
    </row>
    <row r="52" spans="2:17" hidden="1">
      <c r="B52" s="20"/>
      <c r="K52" s="190"/>
    </row>
    <row r="53" spans="2:17" hidden="1">
      <c r="B53" s="20"/>
      <c r="K53" s="190"/>
    </row>
    <row r="54" spans="2:17" hidden="1">
      <c r="B54" s="20"/>
      <c r="K54" s="190"/>
    </row>
    <row r="55" spans="2:17" hidden="1">
      <c r="B55" s="20"/>
      <c r="K55" s="190"/>
    </row>
    <row r="56" spans="2:17" hidden="1">
      <c r="B56" s="20"/>
      <c r="K56" s="190"/>
    </row>
    <row r="57" spans="2:17" hidden="1">
      <c r="B57" s="20"/>
      <c r="K57" s="190"/>
    </row>
    <row r="58" spans="2:17" hidden="1">
      <c r="B58" s="20"/>
      <c r="K58" s="190"/>
    </row>
    <row r="59" spans="2:17" hidden="1">
      <c r="B59" s="20"/>
      <c r="K59" s="190"/>
    </row>
    <row r="60" spans="2:17" hidden="1">
      <c r="B60" s="20"/>
      <c r="K60" s="190"/>
    </row>
    <row r="61" spans="2:17" s="1" customFormat="1" ht="13.2" hidden="1">
      <c r="B61" s="31"/>
      <c r="D61" s="42" t="s">
        <v>46</v>
      </c>
      <c r="E61" s="33"/>
      <c r="F61" s="78" t="s">
        <v>47</v>
      </c>
      <c r="G61" s="42" t="s">
        <v>46</v>
      </c>
      <c r="H61" s="33"/>
      <c r="I61" s="33"/>
      <c r="J61" s="79" t="s">
        <v>47</v>
      </c>
      <c r="K61" s="191"/>
      <c r="L61" s="169"/>
      <c r="M61" s="179"/>
      <c r="Q61" s="233"/>
    </row>
    <row r="62" spans="2:17" hidden="1">
      <c r="B62" s="20"/>
      <c r="K62" s="190"/>
    </row>
    <row r="63" spans="2:17" hidden="1">
      <c r="B63" s="20"/>
      <c r="K63" s="190"/>
    </row>
    <row r="64" spans="2:17" hidden="1">
      <c r="B64" s="20"/>
      <c r="K64" s="190"/>
    </row>
    <row r="65" spans="2:17" s="1" customFormat="1" ht="13.2" hidden="1">
      <c r="B65" s="31"/>
      <c r="D65" s="40" t="s">
        <v>48</v>
      </c>
      <c r="E65" s="41"/>
      <c r="F65" s="41"/>
      <c r="G65" s="40" t="s">
        <v>49</v>
      </c>
      <c r="H65" s="41"/>
      <c r="I65" s="41"/>
      <c r="J65" s="41"/>
      <c r="K65" s="191"/>
      <c r="L65" s="169"/>
      <c r="M65" s="179"/>
      <c r="Q65" s="233"/>
    </row>
    <row r="66" spans="2:17" hidden="1">
      <c r="B66" s="20"/>
      <c r="K66" s="190"/>
    </row>
    <row r="67" spans="2:17" hidden="1">
      <c r="B67" s="20"/>
      <c r="K67" s="190"/>
    </row>
    <row r="68" spans="2:17" hidden="1">
      <c r="B68" s="20"/>
      <c r="K68" s="190"/>
    </row>
    <row r="69" spans="2:17" hidden="1">
      <c r="B69" s="20"/>
      <c r="K69" s="190"/>
    </row>
    <row r="70" spans="2:17" hidden="1">
      <c r="B70" s="20"/>
      <c r="K70" s="190"/>
    </row>
    <row r="71" spans="2:17" hidden="1">
      <c r="B71" s="20"/>
      <c r="K71" s="190"/>
    </row>
    <row r="72" spans="2:17" hidden="1">
      <c r="B72" s="20"/>
      <c r="K72" s="190"/>
    </row>
    <row r="73" spans="2:17" hidden="1">
      <c r="B73" s="20"/>
      <c r="K73" s="190"/>
    </row>
    <row r="74" spans="2:17" hidden="1">
      <c r="B74" s="20"/>
      <c r="K74" s="190"/>
    </row>
    <row r="75" spans="2:17" hidden="1">
      <c r="B75" s="20"/>
      <c r="K75" s="190"/>
    </row>
    <row r="76" spans="2:17" s="1" customFormat="1" ht="13.2" hidden="1">
      <c r="B76" s="31"/>
      <c r="D76" s="42" t="s">
        <v>46</v>
      </c>
      <c r="E76" s="33"/>
      <c r="F76" s="78" t="s">
        <v>47</v>
      </c>
      <c r="G76" s="42" t="s">
        <v>46</v>
      </c>
      <c r="H76" s="33"/>
      <c r="I76" s="33"/>
      <c r="J76" s="79" t="s">
        <v>47</v>
      </c>
      <c r="K76" s="191"/>
      <c r="L76" s="169"/>
      <c r="M76" s="179"/>
      <c r="Q76" s="233"/>
    </row>
    <row r="77" spans="2:17" s="1" customFormat="1" ht="14.4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191"/>
      <c r="L77" s="169"/>
      <c r="M77" s="179"/>
      <c r="Q77" s="233"/>
    </row>
    <row r="78" spans="2:17" hidden="1"/>
    <row r="79" spans="2:17" hidden="1"/>
    <row r="80" spans="2:17" hidden="1"/>
    <row r="81" spans="2:36" s="1" customFormat="1" ht="6.9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191"/>
      <c r="L81" s="169"/>
      <c r="M81" s="179"/>
      <c r="Q81" s="233"/>
    </row>
    <row r="82" spans="2:36" s="1" customFormat="1" ht="24.9" hidden="1" customHeight="1">
      <c r="B82" s="31"/>
      <c r="C82" s="21" t="s">
        <v>96</v>
      </c>
      <c r="K82" s="191"/>
      <c r="L82" s="169"/>
      <c r="M82" s="179"/>
      <c r="Q82" s="233"/>
    </row>
    <row r="83" spans="2:36" s="1" customFormat="1" ht="6.9" hidden="1" customHeight="1">
      <c r="B83" s="31"/>
      <c r="K83" s="191"/>
      <c r="L83" s="169"/>
      <c r="M83" s="179"/>
      <c r="Q83" s="233"/>
    </row>
    <row r="84" spans="2:36" s="1" customFormat="1" ht="12" hidden="1" customHeight="1">
      <c r="B84" s="31"/>
      <c r="C84" s="26" t="s">
        <v>14</v>
      </c>
      <c r="K84" s="191"/>
      <c r="L84" s="169"/>
      <c r="M84" s="179"/>
      <c r="Q84" s="233"/>
    </row>
    <row r="85" spans="2:36" s="1" customFormat="1" ht="16.5" hidden="1" customHeight="1">
      <c r="B85" s="31"/>
      <c r="E85" s="292" t="str">
        <f>E7</f>
        <v>Králův Dvůr - Průmyslova zóna západ -Technicka vybavenost</v>
      </c>
      <c r="F85" s="293"/>
      <c r="G85" s="293"/>
      <c r="H85" s="293"/>
      <c r="K85" s="191"/>
      <c r="L85" s="169"/>
      <c r="M85" s="179"/>
      <c r="Q85" s="233"/>
    </row>
    <row r="86" spans="2:36" s="1" customFormat="1" ht="12" hidden="1" customHeight="1">
      <c r="B86" s="31"/>
      <c r="C86" s="26" t="s">
        <v>94</v>
      </c>
      <c r="K86" s="191"/>
      <c r="L86" s="169"/>
      <c r="M86" s="179"/>
      <c r="Q86" s="233"/>
    </row>
    <row r="87" spans="2:36" s="1" customFormat="1" ht="16.5" hidden="1" customHeight="1">
      <c r="B87" s="31"/>
      <c r="E87" s="277" t="str">
        <f>E9</f>
        <v>301 - SO 301 Vodovod</v>
      </c>
      <c r="F87" s="294"/>
      <c r="G87" s="294"/>
      <c r="H87" s="294"/>
      <c r="K87" s="191"/>
      <c r="L87" s="169"/>
      <c r="M87" s="179"/>
      <c r="Q87" s="233"/>
    </row>
    <row r="88" spans="2:36" s="1" customFormat="1" ht="6.9" hidden="1" customHeight="1">
      <c r="B88" s="31"/>
      <c r="K88" s="191"/>
      <c r="L88" s="169"/>
      <c r="M88" s="179"/>
      <c r="Q88" s="233"/>
    </row>
    <row r="89" spans="2:36" s="1" customFormat="1" ht="12" hidden="1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1" t="str">
        <f>IF(J12="","",J12)</f>
        <v>14. 2. 2025</v>
      </c>
      <c r="K89" s="191"/>
      <c r="L89" s="169"/>
      <c r="M89" s="179"/>
      <c r="Q89" s="233"/>
    </row>
    <row r="90" spans="2:36" s="1" customFormat="1" ht="6.9" hidden="1" customHeight="1">
      <c r="B90" s="31"/>
      <c r="K90" s="191"/>
      <c r="L90" s="169"/>
      <c r="M90" s="179"/>
      <c r="Q90" s="233"/>
    </row>
    <row r="91" spans="2:36" s="1" customFormat="1" ht="15.15" hidden="1" customHeight="1">
      <c r="B91" s="31"/>
      <c r="C91" s="26" t="s">
        <v>22</v>
      </c>
      <c r="F91" s="24" t="str">
        <f>E15</f>
        <v xml:space="preserve"> </v>
      </c>
      <c r="I91" s="26" t="s">
        <v>27</v>
      </c>
      <c r="J91" s="29" t="str">
        <f>E21</f>
        <v xml:space="preserve"> </v>
      </c>
      <c r="K91" s="191"/>
      <c r="L91" s="169"/>
      <c r="M91" s="179"/>
      <c r="Q91" s="233"/>
    </row>
    <row r="92" spans="2:36" s="1" customFormat="1" ht="15.15" hidden="1" customHeight="1">
      <c r="B92" s="31"/>
      <c r="C92" s="26" t="s">
        <v>25</v>
      </c>
      <c r="F92" s="24" t="str">
        <f>IF(E18="","",E18)</f>
        <v>Vyplň údaj</v>
      </c>
      <c r="I92" s="26" t="s">
        <v>29</v>
      </c>
      <c r="J92" s="29" t="str">
        <f>E24</f>
        <v xml:space="preserve"> </v>
      </c>
      <c r="K92" s="191"/>
      <c r="L92" s="169"/>
      <c r="M92" s="179"/>
      <c r="Q92" s="233"/>
    </row>
    <row r="93" spans="2:36" s="1" customFormat="1" ht="10.35" hidden="1" customHeight="1">
      <c r="B93" s="31"/>
      <c r="K93" s="191"/>
      <c r="L93" s="169"/>
      <c r="M93" s="179"/>
      <c r="Q93" s="233"/>
    </row>
    <row r="94" spans="2:36" s="1" customFormat="1" ht="29.25" hidden="1" customHeight="1">
      <c r="B94" s="31"/>
      <c r="C94" s="80" t="s">
        <v>97</v>
      </c>
      <c r="D94" s="73"/>
      <c r="E94" s="73"/>
      <c r="F94" s="73"/>
      <c r="G94" s="73"/>
      <c r="H94" s="73"/>
      <c r="I94" s="73"/>
      <c r="J94" s="81" t="s">
        <v>98</v>
      </c>
      <c r="K94" s="191"/>
      <c r="L94" s="169"/>
      <c r="M94" s="179"/>
      <c r="Q94" s="233"/>
    </row>
    <row r="95" spans="2:36" s="1" customFormat="1" ht="10.35" hidden="1" customHeight="1">
      <c r="B95" s="31"/>
      <c r="K95" s="191"/>
      <c r="L95" s="169"/>
      <c r="M95" s="179"/>
      <c r="Q95" s="233"/>
    </row>
    <row r="96" spans="2:36" s="1" customFormat="1" ht="22.95" hidden="1" customHeight="1">
      <c r="B96" s="31"/>
      <c r="C96" s="82" t="s">
        <v>99</v>
      </c>
      <c r="J96" s="59">
        <f>J124</f>
        <v>86959</v>
      </c>
      <c r="K96" s="191"/>
      <c r="L96" s="169"/>
      <c r="M96" s="179"/>
      <c r="Q96" s="233"/>
      <c r="AJ96" s="17" t="s">
        <v>100</v>
      </c>
    </row>
    <row r="97" spans="2:17" s="8" customFormat="1" ht="24.9" hidden="1" customHeight="1">
      <c r="B97" s="83"/>
      <c r="D97" s="84" t="s">
        <v>101</v>
      </c>
      <c r="E97" s="85"/>
      <c r="F97" s="85"/>
      <c r="G97" s="85"/>
      <c r="H97" s="85"/>
      <c r="I97" s="85"/>
      <c r="J97" s="86">
        <f>J125</f>
        <v>86959</v>
      </c>
      <c r="K97" s="193"/>
      <c r="L97" s="171"/>
      <c r="M97" s="181"/>
      <c r="Q97" s="234"/>
    </row>
    <row r="98" spans="2:17" s="9" customFormat="1" ht="19.95" hidden="1" customHeight="1">
      <c r="B98" s="87"/>
      <c r="D98" s="88" t="s">
        <v>102</v>
      </c>
      <c r="E98" s="89"/>
      <c r="F98" s="89"/>
      <c r="G98" s="89"/>
      <c r="H98" s="89"/>
      <c r="I98" s="89"/>
      <c r="J98" s="90">
        <f>J126</f>
        <v>0</v>
      </c>
      <c r="K98" s="194"/>
      <c r="L98" s="172"/>
      <c r="M98" s="182"/>
      <c r="Q98" s="235"/>
    </row>
    <row r="99" spans="2:17" s="9" customFormat="1" ht="19.95" hidden="1" customHeight="1">
      <c r="B99" s="87"/>
      <c r="D99" s="88" t="s">
        <v>103</v>
      </c>
      <c r="E99" s="89"/>
      <c r="F99" s="89"/>
      <c r="G99" s="89"/>
      <c r="H99" s="89"/>
      <c r="I99" s="89"/>
      <c r="J99" s="90">
        <f>J188</f>
        <v>0</v>
      </c>
      <c r="K99" s="194"/>
      <c r="L99" s="172"/>
      <c r="M99" s="182"/>
      <c r="Q99" s="235"/>
    </row>
    <row r="100" spans="2:17" s="9" customFormat="1" ht="19.95" hidden="1" customHeight="1">
      <c r="B100" s="87"/>
      <c r="D100" s="88" t="s">
        <v>583</v>
      </c>
      <c r="E100" s="89"/>
      <c r="F100" s="89"/>
      <c r="G100" s="89"/>
      <c r="H100" s="89"/>
      <c r="I100" s="89"/>
      <c r="J100" s="90">
        <f>J190</f>
        <v>0</v>
      </c>
      <c r="K100" s="194"/>
      <c r="L100" s="172"/>
      <c r="M100" s="182"/>
      <c r="Q100" s="235"/>
    </row>
    <row r="101" spans="2:17" s="9" customFormat="1" ht="19.95" hidden="1" customHeight="1">
      <c r="B101" s="87"/>
      <c r="D101" s="88" t="s">
        <v>104</v>
      </c>
      <c r="E101" s="89"/>
      <c r="F101" s="89"/>
      <c r="G101" s="89"/>
      <c r="H101" s="89"/>
      <c r="I101" s="89"/>
      <c r="J101" s="90">
        <f>J204</f>
        <v>0</v>
      </c>
      <c r="K101" s="194"/>
      <c r="L101" s="172"/>
      <c r="M101" s="182"/>
      <c r="Q101" s="235"/>
    </row>
    <row r="102" spans="2:17" s="9" customFormat="1" ht="19.95" hidden="1" customHeight="1">
      <c r="B102" s="87"/>
      <c r="D102" s="88" t="s">
        <v>584</v>
      </c>
      <c r="E102" s="89"/>
      <c r="F102" s="89"/>
      <c r="G102" s="89"/>
      <c r="H102" s="89"/>
      <c r="I102" s="89"/>
      <c r="J102" s="90">
        <f>J229</f>
        <v>86959</v>
      </c>
      <c r="K102" s="194"/>
      <c r="L102" s="172"/>
      <c r="M102" s="182"/>
      <c r="Q102" s="235"/>
    </row>
    <row r="103" spans="2:17" s="9" customFormat="1" ht="19.95" hidden="1" customHeight="1">
      <c r="B103" s="87"/>
      <c r="D103" s="88" t="s">
        <v>106</v>
      </c>
      <c r="E103" s="89"/>
      <c r="F103" s="89"/>
      <c r="G103" s="89"/>
      <c r="H103" s="89"/>
      <c r="I103" s="89"/>
      <c r="J103" s="90">
        <f>J296</f>
        <v>0</v>
      </c>
      <c r="K103" s="194"/>
      <c r="L103" s="172"/>
      <c r="M103" s="182"/>
      <c r="Q103" s="235"/>
    </row>
    <row r="104" spans="2:17" s="9" customFormat="1" ht="19.95" hidden="1" customHeight="1">
      <c r="B104" s="87"/>
      <c r="D104" s="88" t="s">
        <v>107</v>
      </c>
      <c r="E104" s="89"/>
      <c r="F104" s="89"/>
      <c r="G104" s="89"/>
      <c r="H104" s="89"/>
      <c r="I104" s="89"/>
      <c r="J104" s="90">
        <f>J324</f>
        <v>0</v>
      </c>
      <c r="K104" s="194"/>
      <c r="L104" s="172"/>
      <c r="M104" s="182"/>
      <c r="Q104" s="235"/>
    </row>
    <row r="105" spans="2:17" s="1" customFormat="1" ht="21.75" hidden="1" customHeight="1">
      <c r="B105" s="31"/>
      <c r="K105" s="191"/>
      <c r="L105" s="169"/>
      <c r="M105" s="179"/>
      <c r="Q105" s="233"/>
    </row>
    <row r="106" spans="2:17" s="1" customFormat="1" ht="6.9" hidden="1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191"/>
      <c r="L106" s="169"/>
      <c r="M106" s="179"/>
      <c r="Q106" s="233"/>
    </row>
    <row r="107" spans="2:17" hidden="1"/>
    <row r="108" spans="2:17" hidden="1"/>
    <row r="109" spans="2:17" hidden="1"/>
    <row r="110" spans="2:17" s="1" customFormat="1" ht="6.9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191"/>
      <c r="L110" s="169"/>
      <c r="M110" s="179"/>
      <c r="Q110" s="233"/>
    </row>
    <row r="111" spans="2:17" s="1" customFormat="1" ht="24.9" customHeight="1">
      <c r="B111" s="31"/>
      <c r="C111" s="21" t="s">
        <v>108</v>
      </c>
      <c r="K111" s="191"/>
      <c r="L111" s="169"/>
      <c r="M111" s="179"/>
      <c r="Q111" s="233"/>
    </row>
    <row r="112" spans="2:17" s="1" customFormat="1" ht="6.9" customHeight="1">
      <c r="B112" s="31"/>
      <c r="K112" s="191"/>
      <c r="L112" s="169"/>
      <c r="M112" s="179"/>
      <c r="Q112" s="233"/>
    </row>
    <row r="113" spans="2:54" s="1" customFormat="1" ht="12" customHeight="1">
      <c r="B113" s="31"/>
      <c r="C113" s="26" t="s">
        <v>14</v>
      </c>
      <c r="K113" s="191"/>
      <c r="L113" s="169"/>
      <c r="M113" s="179"/>
      <c r="Q113" s="233"/>
    </row>
    <row r="114" spans="2:54" s="1" customFormat="1" ht="16.5" customHeight="1">
      <c r="B114" s="31"/>
      <c r="E114" s="292" t="str">
        <f>E7</f>
        <v>Králův Dvůr - Průmyslova zóna západ -Technicka vybavenost</v>
      </c>
      <c r="F114" s="293"/>
      <c r="G114" s="293"/>
      <c r="H114" s="293"/>
      <c r="K114" s="191"/>
      <c r="L114" s="169"/>
      <c r="M114" s="179"/>
      <c r="Q114" s="233"/>
    </row>
    <row r="115" spans="2:54" s="1" customFormat="1" ht="12" customHeight="1">
      <c r="B115" s="31"/>
      <c r="C115" s="26" t="s">
        <v>94</v>
      </c>
      <c r="K115" s="191"/>
      <c r="L115" s="169"/>
      <c r="M115" s="179"/>
      <c r="Q115" s="233"/>
    </row>
    <row r="116" spans="2:54" s="1" customFormat="1" ht="16.5" customHeight="1">
      <c r="B116" s="31"/>
      <c r="E116" s="277" t="str">
        <f>E9</f>
        <v>301 - SO 301 Vodovod</v>
      </c>
      <c r="F116" s="294"/>
      <c r="G116" s="294"/>
      <c r="H116" s="294"/>
      <c r="K116" s="191"/>
      <c r="L116" s="169"/>
      <c r="M116" s="179"/>
      <c r="Q116" s="233"/>
    </row>
    <row r="117" spans="2:54" s="1" customFormat="1" ht="6.9" customHeight="1">
      <c r="B117" s="31"/>
      <c r="K117" s="191"/>
      <c r="L117" s="169"/>
      <c r="M117" s="179"/>
      <c r="Q117" s="233"/>
    </row>
    <row r="118" spans="2:54" s="1" customFormat="1" ht="12" customHeight="1">
      <c r="B118" s="31"/>
      <c r="C118" s="26" t="s">
        <v>18</v>
      </c>
      <c r="F118" s="24" t="str">
        <f>F12</f>
        <v xml:space="preserve"> </v>
      </c>
      <c r="I118" s="26" t="s">
        <v>20</v>
      </c>
      <c r="J118" s="51"/>
      <c r="K118" s="191"/>
      <c r="L118" s="169"/>
      <c r="M118" s="179"/>
      <c r="Q118" s="233"/>
    </row>
    <row r="119" spans="2:54" s="1" customFormat="1" ht="6.9" customHeight="1">
      <c r="B119" s="31"/>
      <c r="K119" s="191"/>
      <c r="L119" s="169"/>
      <c r="M119" s="179"/>
      <c r="Q119" s="233"/>
    </row>
    <row r="120" spans="2:54" s="1" customFormat="1" ht="15.15" customHeight="1">
      <c r="B120" s="31"/>
      <c r="C120" s="26" t="s">
        <v>22</v>
      </c>
      <c r="F120" s="24" t="str">
        <f>E15</f>
        <v xml:space="preserve"> </v>
      </c>
      <c r="I120" s="26" t="s">
        <v>27</v>
      </c>
      <c r="J120" s="29" t="str">
        <f>E21</f>
        <v xml:space="preserve"> </v>
      </c>
      <c r="K120" s="191"/>
      <c r="L120" s="169"/>
      <c r="M120" s="179"/>
      <c r="Q120" s="233"/>
    </row>
    <row r="121" spans="2:54" s="1" customFormat="1" ht="15.15" customHeight="1">
      <c r="B121" s="31"/>
      <c r="C121" s="26" t="s">
        <v>25</v>
      </c>
      <c r="F121" s="24" t="str">
        <f>IF(E18="","",E18)</f>
        <v>Vyplň údaj</v>
      </c>
      <c r="I121" s="26" t="s">
        <v>29</v>
      </c>
      <c r="J121" s="29" t="str">
        <f>E24</f>
        <v xml:space="preserve"> </v>
      </c>
      <c r="K121" s="191"/>
      <c r="L121" s="169"/>
      <c r="M121" s="179"/>
      <c r="Q121" s="233"/>
    </row>
    <row r="122" spans="2:54" s="1" customFormat="1" ht="10.35" customHeight="1">
      <c r="B122" s="31"/>
      <c r="K122" s="191"/>
      <c r="L122" s="169"/>
      <c r="M122" s="179"/>
      <c r="Q122" s="233"/>
    </row>
    <row r="123" spans="2:54" s="10" customFormat="1" ht="29.25" customHeight="1" thickBot="1">
      <c r="B123" s="91"/>
      <c r="C123" s="92" t="s">
        <v>109</v>
      </c>
      <c r="D123" s="93" t="s">
        <v>54</v>
      </c>
      <c r="E123" s="93" t="s">
        <v>50</v>
      </c>
      <c r="F123" s="93" t="s">
        <v>51</v>
      </c>
      <c r="G123" s="93" t="s">
        <v>110</v>
      </c>
      <c r="H123" s="93" t="s">
        <v>111</v>
      </c>
      <c r="I123" s="93" t="s">
        <v>112</v>
      </c>
      <c r="J123" s="94" t="s">
        <v>98</v>
      </c>
      <c r="K123" s="195"/>
      <c r="L123" s="173"/>
      <c r="M123" s="183"/>
      <c r="Q123" s="173"/>
    </row>
    <row r="124" spans="2:54" s="1" customFormat="1" ht="22.95" customHeight="1" thickBot="1">
      <c r="B124" s="31"/>
      <c r="C124" s="57" t="s">
        <v>113</v>
      </c>
      <c r="J124" s="95">
        <f>J125</f>
        <v>86959</v>
      </c>
      <c r="K124" s="296" t="s">
        <v>1837</v>
      </c>
      <c r="L124" s="296"/>
      <c r="M124" s="296"/>
      <c r="N124" s="296"/>
      <c r="O124" s="296"/>
      <c r="P124" s="297"/>
      <c r="Q124" s="233"/>
      <c r="AI124" s="17" t="s">
        <v>56</v>
      </c>
      <c r="AJ124" s="17" t="s">
        <v>100</v>
      </c>
      <c r="AZ124" s="96">
        <f>AZ125</f>
        <v>33079</v>
      </c>
    </row>
    <row r="125" spans="2:54" s="11" customFormat="1" ht="25.95" customHeight="1" thickBot="1">
      <c r="B125" s="97"/>
      <c r="D125" s="98" t="s">
        <v>56</v>
      </c>
      <c r="E125" s="99" t="s">
        <v>114</v>
      </c>
      <c r="F125" s="99" t="s">
        <v>115</v>
      </c>
      <c r="I125" s="100"/>
      <c r="J125" s="101">
        <f>J126+J188+J204+J229+J296+J324</f>
        <v>86959</v>
      </c>
      <c r="K125" s="298" t="s">
        <v>1833</v>
      </c>
      <c r="L125" s="299"/>
      <c r="M125" s="300" t="s">
        <v>1838</v>
      </c>
      <c r="N125" s="301"/>
      <c r="O125" s="302" t="s">
        <v>1839</v>
      </c>
      <c r="P125" s="303"/>
      <c r="Q125" s="236"/>
      <c r="AG125" s="98" t="s">
        <v>65</v>
      </c>
      <c r="AI125" s="102" t="s">
        <v>56</v>
      </c>
      <c r="AJ125" s="102" t="s">
        <v>57</v>
      </c>
      <c r="AN125" s="98" t="s">
        <v>116</v>
      </c>
      <c r="AZ125" s="103">
        <f>AZ126+AZ188+AZ190+AZ204+AZ229+AZ296+AZ324</f>
        <v>33079</v>
      </c>
    </row>
    <row r="126" spans="2:54" s="11" customFormat="1" ht="22.95" customHeight="1">
      <c r="B126" s="97"/>
      <c r="D126" s="98" t="s">
        <v>56</v>
      </c>
      <c r="E126" s="104" t="s">
        <v>65</v>
      </c>
      <c r="F126" s="104" t="s">
        <v>117</v>
      </c>
      <c r="I126" s="100"/>
      <c r="J126" s="105">
        <f>SUM(J127:J185)</f>
        <v>0</v>
      </c>
      <c r="K126" s="148" t="s">
        <v>111</v>
      </c>
      <c r="L126" s="149" t="s">
        <v>1840</v>
      </c>
      <c r="M126" s="150" t="s">
        <v>111</v>
      </c>
      <c r="N126" s="151" t="s">
        <v>1840</v>
      </c>
      <c r="O126" s="152" t="s">
        <v>111</v>
      </c>
      <c r="P126" s="153" t="s">
        <v>1840</v>
      </c>
      <c r="Q126" s="236"/>
      <c r="AG126" s="98" t="s">
        <v>65</v>
      </c>
      <c r="AI126" s="102" t="s">
        <v>56</v>
      </c>
      <c r="AJ126" s="102" t="s">
        <v>65</v>
      </c>
      <c r="AN126" s="98" t="s">
        <v>116</v>
      </c>
      <c r="AZ126" s="103">
        <f>SUM(AZ127:AZ187)</f>
        <v>0</v>
      </c>
    </row>
    <row r="127" spans="2:54" s="1" customFormat="1" ht="33" customHeight="1">
      <c r="B127" s="106"/>
      <c r="C127" s="107" t="s">
        <v>65</v>
      </c>
      <c r="D127" s="107" t="s">
        <v>118</v>
      </c>
      <c r="E127" s="108" t="s">
        <v>585</v>
      </c>
      <c r="F127" s="109" t="s">
        <v>586</v>
      </c>
      <c r="G127" s="110" t="s">
        <v>121</v>
      </c>
      <c r="H127" s="111"/>
      <c r="I127" s="112">
        <v>94.5</v>
      </c>
      <c r="J127" s="154">
        <f>ROUND(I127*H127,2)</f>
        <v>0</v>
      </c>
      <c r="K127" s="184"/>
      <c r="L127" s="161"/>
      <c r="M127" s="184">
        <v>0</v>
      </c>
      <c r="N127" s="161">
        <f>M127*I127</f>
        <v>0</v>
      </c>
      <c r="O127" s="159">
        <f>H127-M127-K127</f>
        <v>0</v>
      </c>
      <c r="P127" s="160">
        <f>J127-N127-L127</f>
        <v>0</v>
      </c>
      <c r="Q127" s="233"/>
      <c r="AG127" s="113" t="s">
        <v>122</v>
      </c>
      <c r="AI127" s="113" t="s">
        <v>118</v>
      </c>
      <c r="AJ127" s="113" t="s">
        <v>67</v>
      </c>
      <c r="AN127" s="17" t="s">
        <v>116</v>
      </c>
      <c r="AT127" s="114" t="e">
        <f>IF(#REF!="základní",J127,0)</f>
        <v>#REF!</v>
      </c>
      <c r="AU127" s="114" t="e">
        <f>IF(#REF!="snížená",J127,0)</f>
        <v>#REF!</v>
      </c>
      <c r="AV127" s="114" t="e">
        <f>IF(#REF!="zákl. přenesená",J127,0)</f>
        <v>#REF!</v>
      </c>
      <c r="AW127" s="114" t="e">
        <f>IF(#REF!="sníž. přenesená",J127,0)</f>
        <v>#REF!</v>
      </c>
      <c r="AX127" s="114" t="e">
        <f>IF(#REF!="nulová",J127,0)</f>
        <v>#REF!</v>
      </c>
      <c r="AY127" s="17" t="s">
        <v>65</v>
      </c>
      <c r="AZ127" s="114">
        <f>ROUND(I127*H127,2)</f>
        <v>0</v>
      </c>
      <c r="BA127" s="17" t="s">
        <v>122</v>
      </c>
      <c r="BB127" s="113" t="s">
        <v>587</v>
      </c>
    </row>
    <row r="128" spans="2:54" s="12" customFormat="1">
      <c r="B128" s="115"/>
      <c r="D128" s="116" t="s">
        <v>123</v>
      </c>
      <c r="E128" s="117" t="s">
        <v>1</v>
      </c>
      <c r="F128" s="118" t="s">
        <v>588</v>
      </c>
      <c r="H128" s="119"/>
      <c r="I128" s="120"/>
      <c r="K128" s="185"/>
      <c r="L128" s="174"/>
      <c r="M128" s="184"/>
      <c r="N128" s="161"/>
      <c r="O128" s="159"/>
      <c r="P128" s="160"/>
      <c r="Q128" s="237"/>
      <c r="AI128" s="117" t="s">
        <v>123</v>
      </c>
      <c r="AJ128" s="117" t="s">
        <v>67</v>
      </c>
      <c r="AK128" s="12" t="s">
        <v>67</v>
      </c>
      <c r="AL128" s="12" t="s">
        <v>28</v>
      </c>
      <c r="AM128" s="12" t="s">
        <v>57</v>
      </c>
      <c r="AN128" s="117" t="s">
        <v>116</v>
      </c>
    </row>
    <row r="129" spans="2:54" s="13" customFormat="1">
      <c r="B129" s="121"/>
      <c r="D129" s="116" t="s">
        <v>123</v>
      </c>
      <c r="E129" s="122" t="s">
        <v>1</v>
      </c>
      <c r="F129" s="123" t="s">
        <v>125</v>
      </c>
      <c r="H129" s="124"/>
      <c r="I129" s="125"/>
      <c r="K129" s="186"/>
      <c r="L129" s="175"/>
      <c r="M129" s="184"/>
      <c r="N129" s="161"/>
      <c r="O129" s="159"/>
      <c r="P129" s="160"/>
      <c r="Q129" s="238"/>
      <c r="AI129" s="122" t="s">
        <v>123</v>
      </c>
      <c r="AJ129" s="122" t="s">
        <v>67</v>
      </c>
      <c r="AK129" s="13" t="s">
        <v>122</v>
      </c>
      <c r="AL129" s="13" t="s">
        <v>28</v>
      </c>
      <c r="AM129" s="13" t="s">
        <v>65</v>
      </c>
      <c r="AN129" s="122" t="s">
        <v>116</v>
      </c>
    </row>
    <row r="130" spans="2:54" s="1" customFormat="1" ht="24.15" customHeight="1">
      <c r="B130" s="106"/>
      <c r="C130" s="107" t="s">
        <v>67</v>
      </c>
      <c r="D130" s="107" t="s">
        <v>118</v>
      </c>
      <c r="E130" s="108" t="s">
        <v>589</v>
      </c>
      <c r="F130" s="109" t="s">
        <v>590</v>
      </c>
      <c r="G130" s="110" t="s">
        <v>121</v>
      </c>
      <c r="H130" s="111"/>
      <c r="I130" s="112">
        <v>123</v>
      </c>
      <c r="J130" s="154">
        <f>ROUND(I130*H130,2)</f>
        <v>0</v>
      </c>
      <c r="K130" s="184"/>
      <c r="L130" s="161"/>
      <c r="M130" s="184">
        <v>0</v>
      </c>
      <c r="N130" s="161">
        <f t="shared" ref="N130:N189" si="0">M130*I130</f>
        <v>0</v>
      </c>
      <c r="O130" s="159">
        <f t="shared" ref="O130:O191" si="1">H130-M130-K130</f>
        <v>0</v>
      </c>
      <c r="P130" s="160">
        <f t="shared" ref="P130:P191" si="2">J130-N130-L130</f>
        <v>0</v>
      </c>
      <c r="Q130" s="233"/>
      <c r="AG130" s="113" t="s">
        <v>122</v>
      </c>
      <c r="AI130" s="113" t="s">
        <v>118</v>
      </c>
      <c r="AJ130" s="113" t="s">
        <v>67</v>
      </c>
      <c r="AN130" s="17" t="s">
        <v>116</v>
      </c>
      <c r="AT130" s="114" t="e">
        <f>IF(#REF!="základní",J130,0)</f>
        <v>#REF!</v>
      </c>
      <c r="AU130" s="114" t="e">
        <f>IF(#REF!="snížená",J130,0)</f>
        <v>#REF!</v>
      </c>
      <c r="AV130" s="114" t="e">
        <f>IF(#REF!="zákl. přenesená",J130,0)</f>
        <v>#REF!</v>
      </c>
      <c r="AW130" s="114" t="e">
        <f>IF(#REF!="sníž. přenesená",J130,0)</f>
        <v>#REF!</v>
      </c>
      <c r="AX130" s="114" t="e">
        <f>IF(#REF!="nulová",J130,0)</f>
        <v>#REF!</v>
      </c>
      <c r="AY130" s="17" t="s">
        <v>65</v>
      </c>
      <c r="AZ130" s="114">
        <f>ROUND(I130*H130,2)</f>
        <v>0</v>
      </c>
      <c r="BA130" s="17" t="s">
        <v>122</v>
      </c>
      <c r="BB130" s="113" t="s">
        <v>591</v>
      </c>
    </row>
    <row r="131" spans="2:54" s="12" customFormat="1">
      <c r="B131" s="115"/>
      <c r="D131" s="116" t="s">
        <v>123</v>
      </c>
      <c r="E131" s="117" t="s">
        <v>1</v>
      </c>
      <c r="F131" s="118" t="s">
        <v>588</v>
      </c>
      <c r="H131" s="119"/>
      <c r="I131" s="120"/>
      <c r="K131" s="185"/>
      <c r="L131" s="174"/>
      <c r="M131" s="184"/>
      <c r="N131" s="161"/>
      <c r="O131" s="159"/>
      <c r="P131" s="160"/>
      <c r="Q131" s="237"/>
      <c r="AI131" s="117" t="s">
        <v>123</v>
      </c>
      <c r="AJ131" s="117" t="s">
        <v>67</v>
      </c>
      <c r="AK131" s="12" t="s">
        <v>67</v>
      </c>
      <c r="AL131" s="12" t="s">
        <v>28</v>
      </c>
      <c r="AM131" s="12" t="s">
        <v>57</v>
      </c>
      <c r="AN131" s="117" t="s">
        <v>116</v>
      </c>
    </row>
    <row r="132" spans="2:54" s="13" customFormat="1">
      <c r="B132" s="121"/>
      <c r="D132" s="116" t="s">
        <v>123</v>
      </c>
      <c r="E132" s="122" t="s">
        <v>1</v>
      </c>
      <c r="F132" s="123" t="s">
        <v>125</v>
      </c>
      <c r="H132" s="124"/>
      <c r="I132" s="125"/>
      <c r="K132" s="186"/>
      <c r="L132" s="175"/>
      <c r="M132" s="184"/>
      <c r="N132" s="161"/>
      <c r="O132" s="159"/>
      <c r="P132" s="160"/>
      <c r="Q132" s="238"/>
      <c r="AI132" s="122" t="s">
        <v>123</v>
      </c>
      <c r="AJ132" s="122" t="s">
        <v>67</v>
      </c>
      <c r="AK132" s="13" t="s">
        <v>122</v>
      </c>
      <c r="AL132" s="13" t="s">
        <v>28</v>
      </c>
      <c r="AM132" s="13" t="s">
        <v>65</v>
      </c>
      <c r="AN132" s="122" t="s">
        <v>116</v>
      </c>
    </row>
    <row r="133" spans="2:54" s="1" customFormat="1" ht="24.15" customHeight="1">
      <c r="B133" s="106"/>
      <c r="C133" s="107" t="s">
        <v>130</v>
      </c>
      <c r="D133" s="107" t="s">
        <v>118</v>
      </c>
      <c r="E133" s="108" t="s">
        <v>153</v>
      </c>
      <c r="F133" s="109" t="s">
        <v>154</v>
      </c>
      <c r="G133" s="110" t="s">
        <v>121</v>
      </c>
      <c r="H133" s="111"/>
      <c r="I133" s="112">
        <v>101</v>
      </c>
      <c r="J133" s="154">
        <f>ROUND(I133*H133,2)</f>
        <v>0</v>
      </c>
      <c r="K133" s="184"/>
      <c r="L133" s="161"/>
      <c r="M133" s="184">
        <v>0</v>
      </c>
      <c r="N133" s="161">
        <f t="shared" si="0"/>
        <v>0</v>
      </c>
      <c r="O133" s="159">
        <f t="shared" si="1"/>
        <v>0</v>
      </c>
      <c r="P133" s="160">
        <f t="shared" si="2"/>
        <v>0</v>
      </c>
      <c r="Q133" s="233"/>
      <c r="AG133" s="113" t="s">
        <v>122</v>
      </c>
      <c r="AI133" s="113" t="s">
        <v>118</v>
      </c>
      <c r="AJ133" s="113" t="s">
        <v>67</v>
      </c>
      <c r="AN133" s="17" t="s">
        <v>116</v>
      </c>
      <c r="AT133" s="114" t="e">
        <f>IF(#REF!="základní",J133,0)</f>
        <v>#REF!</v>
      </c>
      <c r="AU133" s="114" t="e">
        <f>IF(#REF!="snížená",J133,0)</f>
        <v>#REF!</v>
      </c>
      <c r="AV133" s="114" t="e">
        <f>IF(#REF!="zákl. přenesená",J133,0)</f>
        <v>#REF!</v>
      </c>
      <c r="AW133" s="114" t="e">
        <f>IF(#REF!="sníž. přenesená",J133,0)</f>
        <v>#REF!</v>
      </c>
      <c r="AX133" s="114" t="e">
        <f>IF(#REF!="nulová",J133,0)</f>
        <v>#REF!</v>
      </c>
      <c r="AY133" s="17" t="s">
        <v>65</v>
      </c>
      <c r="AZ133" s="114">
        <f>ROUND(I133*H133,2)</f>
        <v>0</v>
      </c>
      <c r="BA133" s="17" t="s">
        <v>122</v>
      </c>
      <c r="BB133" s="113" t="s">
        <v>592</v>
      </c>
    </row>
    <row r="134" spans="2:54" s="12" customFormat="1">
      <c r="B134" s="115"/>
      <c r="D134" s="116" t="s">
        <v>123</v>
      </c>
      <c r="E134" s="117" t="s">
        <v>1</v>
      </c>
      <c r="F134" s="118" t="s">
        <v>588</v>
      </c>
      <c r="H134" s="119"/>
      <c r="I134" s="120"/>
      <c r="K134" s="185"/>
      <c r="L134" s="174"/>
      <c r="M134" s="184"/>
      <c r="N134" s="161"/>
      <c r="O134" s="159"/>
      <c r="P134" s="160"/>
      <c r="Q134" s="237"/>
      <c r="AI134" s="117" t="s">
        <v>123</v>
      </c>
      <c r="AJ134" s="117" t="s">
        <v>67</v>
      </c>
      <c r="AK134" s="12" t="s">
        <v>67</v>
      </c>
      <c r="AL134" s="12" t="s">
        <v>28</v>
      </c>
      <c r="AM134" s="12" t="s">
        <v>57</v>
      </c>
      <c r="AN134" s="117" t="s">
        <v>116</v>
      </c>
    </row>
    <row r="135" spans="2:54" s="13" customFormat="1">
      <c r="B135" s="121"/>
      <c r="D135" s="116" t="s">
        <v>123</v>
      </c>
      <c r="E135" s="122" t="s">
        <v>1</v>
      </c>
      <c r="F135" s="123" t="s">
        <v>125</v>
      </c>
      <c r="H135" s="124"/>
      <c r="I135" s="125"/>
      <c r="K135" s="186"/>
      <c r="L135" s="175"/>
      <c r="M135" s="184"/>
      <c r="N135" s="161"/>
      <c r="O135" s="159"/>
      <c r="P135" s="160"/>
      <c r="Q135" s="238"/>
      <c r="AI135" s="122" t="s">
        <v>123</v>
      </c>
      <c r="AJ135" s="122" t="s">
        <v>67</v>
      </c>
      <c r="AK135" s="13" t="s">
        <v>122</v>
      </c>
      <c r="AL135" s="13" t="s">
        <v>28</v>
      </c>
      <c r="AM135" s="13" t="s">
        <v>65</v>
      </c>
      <c r="AN135" s="122" t="s">
        <v>116</v>
      </c>
    </row>
    <row r="136" spans="2:54" s="1" customFormat="1" ht="24.15" customHeight="1">
      <c r="B136" s="106"/>
      <c r="C136" s="107" t="s">
        <v>122</v>
      </c>
      <c r="D136" s="107" t="s">
        <v>118</v>
      </c>
      <c r="E136" s="108" t="s">
        <v>593</v>
      </c>
      <c r="F136" s="109" t="s">
        <v>594</v>
      </c>
      <c r="G136" s="110" t="s">
        <v>595</v>
      </c>
      <c r="H136" s="111"/>
      <c r="I136" s="112">
        <v>89.4</v>
      </c>
      <c r="J136" s="154">
        <f>ROUND(I136*H136,2)</f>
        <v>0</v>
      </c>
      <c r="K136" s="184"/>
      <c r="L136" s="161"/>
      <c r="M136" s="184">
        <v>0</v>
      </c>
      <c r="N136" s="161">
        <f t="shared" si="0"/>
        <v>0</v>
      </c>
      <c r="O136" s="159">
        <f t="shared" si="1"/>
        <v>0</v>
      </c>
      <c r="P136" s="160">
        <f t="shared" si="2"/>
        <v>0</v>
      </c>
      <c r="Q136" s="233"/>
      <c r="AG136" s="113" t="s">
        <v>122</v>
      </c>
      <c r="AI136" s="113" t="s">
        <v>118</v>
      </c>
      <c r="AJ136" s="113" t="s">
        <v>67</v>
      </c>
      <c r="AN136" s="17" t="s">
        <v>116</v>
      </c>
      <c r="AT136" s="114" t="e">
        <f>IF(#REF!="základní",J136,0)</f>
        <v>#REF!</v>
      </c>
      <c r="AU136" s="114" t="e">
        <f>IF(#REF!="snížená",J136,0)</f>
        <v>#REF!</v>
      </c>
      <c r="AV136" s="114" t="e">
        <f>IF(#REF!="zákl. přenesená",J136,0)</f>
        <v>#REF!</v>
      </c>
      <c r="AW136" s="114" t="e">
        <f>IF(#REF!="sníž. přenesená",J136,0)</f>
        <v>#REF!</v>
      </c>
      <c r="AX136" s="114" t="e">
        <f>IF(#REF!="nulová",J136,0)</f>
        <v>#REF!</v>
      </c>
      <c r="AY136" s="17" t="s">
        <v>65</v>
      </c>
      <c r="AZ136" s="114">
        <f>ROUND(I136*H136,2)</f>
        <v>0</v>
      </c>
      <c r="BA136" s="17" t="s">
        <v>122</v>
      </c>
      <c r="BB136" s="113" t="s">
        <v>67</v>
      </c>
    </row>
    <row r="137" spans="2:54" s="12" customFormat="1">
      <c r="B137" s="115"/>
      <c r="D137" s="116" t="s">
        <v>123</v>
      </c>
      <c r="E137" s="117" t="s">
        <v>1</v>
      </c>
      <c r="F137" s="118" t="s">
        <v>596</v>
      </c>
      <c r="H137" s="119"/>
      <c r="I137" s="120"/>
      <c r="K137" s="185"/>
      <c r="L137" s="174"/>
      <c r="M137" s="184"/>
      <c r="N137" s="161"/>
      <c r="O137" s="159"/>
      <c r="P137" s="160"/>
      <c r="Q137" s="237"/>
      <c r="AI137" s="117" t="s">
        <v>123</v>
      </c>
      <c r="AJ137" s="117" t="s">
        <v>67</v>
      </c>
      <c r="AK137" s="12" t="s">
        <v>67</v>
      </c>
      <c r="AL137" s="12" t="s">
        <v>28</v>
      </c>
      <c r="AM137" s="12" t="s">
        <v>57</v>
      </c>
      <c r="AN137" s="117" t="s">
        <v>116</v>
      </c>
    </row>
    <row r="138" spans="2:54" s="13" customFormat="1">
      <c r="B138" s="121"/>
      <c r="D138" s="116" t="s">
        <v>123</v>
      </c>
      <c r="E138" s="122" t="s">
        <v>1</v>
      </c>
      <c r="F138" s="123" t="s">
        <v>125</v>
      </c>
      <c r="H138" s="124"/>
      <c r="I138" s="125"/>
      <c r="K138" s="186"/>
      <c r="L138" s="175"/>
      <c r="M138" s="184"/>
      <c r="N138" s="161"/>
      <c r="O138" s="159"/>
      <c r="P138" s="160"/>
      <c r="Q138" s="238"/>
      <c r="AI138" s="122" t="s">
        <v>123</v>
      </c>
      <c r="AJ138" s="122" t="s">
        <v>67</v>
      </c>
      <c r="AK138" s="13" t="s">
        <v>122</v>
      </c>
      <c r="AL138" s="13" t="s">
        <v>28</v>
      </c>
      <c r="AM138" s="13" t="s">
        <v>65</v>
      </c>
      <c r="AN138" s="122" t="s">
        <v>116</v>
      </c>
    </row>
    <row r="139" spans="2:54" s="1" customFormat="1" ht="24.15" customHeight="1">
      <c r="B139" s="106"/>
      <c r="C139" s="107" t="s">
        <v>137</v>
      </c>
      <c r="D139" s="107" t="s">
        <v>118</v>
      </c>
      <c r="E139" s="108" t="s">
        <v>597</v>
      </c>
      <c r="F139" s="109" t="s">
        <v>598</v>
      </c>
      <c r="G139" s="110" t="s">
        <v>599</v>
      </c>
      <c r="H139" s="111"/>
      <c r="I139" s="112">
        <v>51.9</v>
      </c>
      <c r="J139" s="154">
        <f>ROUND(I139*H139,2)</f>
        <v>0</v>
      </c>
      <c r="K139" s="184"/>
      <c r="L139" s="161"/>
      <c r="M139" s="184">
        <v>0</v>
      </c>
      <c r="N139" s="161">
        <f t="shared" si="0"/>
        <v>0</v>
      </c>
      <c r="O139" s="159">
        <f t="shared" si="1"/>
        <v>0</v>
      </c>
      <c r="P139" s="160">
        <f t="shared" si="2"/>
        <v>0</v>
      </c>
      <c r="Q139" s="233"/>
      <c r="AG139" s="113" t="s">
        <v>122</v>
      </c>
      <c r="AI139" s="113" t="s">
        <v>118</v>
      </c>
      <c r="AJ139" s="113" t="s">
        <v>67</v>
      </c>
      <c r="AN139" s="17" t="s">
        <v>116</v>
      </c>
      <c r="AT139" s="114" t="e">
        <f>IF(#REF!="základní",J139,0)</f>
        <v>#REF!</v>
      </c>
      <c r="AU139" s="114" t="e">
        <f>IF(#REF!="snížená",J139,0)</f>
        <v>#REF!</v>
      </c>
      <c r="AV139" s="114" t="e">
        <f>IF(#REF!="zákl. přenesená",J139,0)</f>
        <v>#REF!</v>
      </c>
      <c r="AW139" s="114" t="e">
        <f>IF(#REF!="sníž. přenesená",J139,0)</f>
        <v>#REF!</v>
      </c>
      <c r="AX139" s="114" t="e">
        <f>IF(#REF!="nulová",J139,0)</f>
        <v>#REF!</v>
      </c>
      <c r="AY139" s="17" t="s">
        <v>65</v>
      </c>
      <c r="AZ139" s="114">
        <f>ROUND(I139*H139,2)</f>
        <v>0</v>
      </c>
      <c r="BA139" s="17" t="s">
        <v>122</v>
      </c>
      <c r="BB139" s="113" t="s">
        <v>122</v>
      </c>
    </row>
    <row r="140" spans="2:54" s="1" customFormat="1" ht="33" customHeight="1">
      <c r="B140" s="106"/>
      <c r="C140" s="107" t="s">
        <v>136</v>
      </c>
      <c r="D140" s="107" t="s">
        <v>118</v>
      </c>
      <c r="E140" s="108" t="s">
        <v>600</v>
      </c>
      <c r="F140" s="109" t="s">
        <v>601</v>
      </c>
      <c r="G140" s="110" t="s">
        <v>173</v>
      </c>
      <c r="H140" s="111"/>
      <c r="I140" s="112">
        <v>474</v>
      </c>
      <c r="J140" s="154">
        <f>ROUND(I140*H140,2)</f>
        <v>0</v>
      </c>
      <c r="K140" s="184"/>
      <c r="L140" s="161"/>
      <c r="M140" s="184">
        <v>0</v>
      </c>
      <c r="N140" s="161">
        <f>M140*I140</f>
        <v>0</v>
      </c>
      <c r="O140" s="159">
        <f t="shared" si="1"/>
        <v>0</v>
      </c>
      <c r="P140" s="160">
        <f t="shared" si="2"/>
        <v>0</v>
      </c>
      <c r="Q140" s="233"/>
      <c r="AG140" s="113" t="s">
        <v>122</v>
      </c>
      <c r="AI140" s="113" t="s">
        <v>118</v>
      </c>
      <c r="AJ140" s="113" t="s">
        <v>67</v>
      </c>
      <c r="AN140" s="17" t="s">
        <v>116</v>
      </c>
      <c r="AT140" s="114" t="e">
        <f>IF(#REF!="základní",J140,0)</f>
        <v>#REF!</v>
      </c>
      <c r="AU140" s="114" t="e">
        <f>IF(#REF!="snížená",J140,0)</f>
        <v>#REF!</v>
      </c>
      <c r="AV140" s="114" t="e">
        <f>IF(#REF!="zákl. přenesená",J140,0)</f>
        <v>#REF!</v>
      </c>
      <c r="AW140" s="114" t="e">
        <f>IF(#REF!="sníž. přenesená",J140,0)</f>
        <v>#REF!</v>
      </c>
      <c r="AX140" s="114" t="e">
        <f>IF(#REF!="nulová",J140,0)</f>
        <v>#REF!</v>
      </c>
      <c r="AY140" s="17" t="s">
        <v>65</v>
      </c>
      <c r="AZ140" s="114">
        <f>ROUND(I140*H140,2)</f>
        <v>0</v>
      </c>
      <c r="BA140" s="17" t="s">
        <v>122</v>
      </c>
      <c r="BB140" s="113" t="s">
        <v>136</v>
      </c>
    </row>
    <row r="141" spans="2:54" s="14" customFormat="1">
      <c r="B141" s="126"/>
      <c r="D141" s="116" t="s">
        <v>123</v>
      </c>
      <c r="E141" s="127" t="s">
        <v>1</v>
      </c>
      <c r="F141" s="128" t="s">
        <v>602</v>
      </c>
      <c r="H141" s="127"/>
      <c r="I141" s="129"/>
      <c r="K141" s="187"/>
      <c r="L141" s="176"/>
      <c r="M141" s="184"/>
      <c r="N141" s="161"/>
      <c r="O141" s="159"/>
      <c r="P141" s="160"/>
      <c r="Q141" s="239"/>
      <c r="AI141" s="127" t="s">
        <v>123</v>
      </c>
      <c r="AJ141" s="127" t="s">
        <v>67</v>
      </c>
      <c r="AK141" s="14" t="s">
        <v>65</v>
      </c>
      <c r="AL141" s="14" t="s">
        <v>28</v>
      </c>
      <c r="AM141" s="14" t="s">
        <v>57</v>
      </c>
      <c r="AN141" s="127" t="s">
        <v>116</v>
      </c>
    </row>
    <row r="142" spans="2:54" s="12" customFormat="1">
      <c r="B142" s="115"/>
      <c r="D142" s="116" t="s">
        <v>123</v>
      </c>
      <c r="E142" s="117" t="s">
        <v>1</v>
      </c>
      <c r="F142" s="118" t="s">
        <v>603</v>
      </c>
      <c r="H142" s="119"/>
      <c r="I142" s="120"/>
      <c r="K142" s="185"/>
      <c r="L142" s="174"/>
      <c r="M142" s="184"/>
      <c r="N142" s="161"/>
      <c r="O142" s="159"/>
      <c r="P142" s="160"/>
      <c r="Q142" s="237"/>
      <c r="AI142" s="117" t="s">
        <v>123</v>
      </c>
      <c r="AJ142" s="117" t="s">
        <v>67</v>
      </c>
      <c r="AK142" s="12" t="s">
        <v>67</v>
      </c>
      <c r="AL142" s="12" t="s">
        <v>28</v>
      </c>
      <c r="AM142" s="12" t="s">
        <v>57</v>
      </c>
      <c r="AN142" s="117" t="s">
        <v>116</v>
      </c>
    </row>
    <row r="143" spans="2:54" s="13" customFormat="1">
      <c r="B143" s="121"/>
      <c r="D143" s="116" t="s">
        <v>123</v>
      </c>
      <c r="E143" s="122" t="s">
        <v>1</v>
      </c>
      <c r="F143" s="123" t="s">
        <v>125</v>
      </c>
      <c r="H143" s="124"/>
      <c r="I143" s="125"/>
      <c r="K143" s="186"/>
      <c r="L143" s="175"/>
      <c r="M143" s="184"/>
      <c r="N143" s="161"/>
      <c r="O143" s="159"/>
      <c r="P143" s="160"/>
      <c r="Q143" s="238"/>
      <c r="AI143" s="122" t="s">
        <v>123</v>
      </c>
      <c r="AJ143" s="122" t="s">
        <v>67</v>
      </c>
      <c r="AK143" s="13" t="s">
        <v>122</v>
      </c>
      <c r="AL143" s="13" t="s">
        <v>28</v>
      </c>
      <c r="AM143" s="13" t="s">
        <v>65</v>
      </c>
      <c r="AN143" s="122" t="s">
        <v>116</v>
      </c>
    </row>
    <row r="144" spans="2:54" s="1" customFormat="1" ht="21.75" customHeight="1">
      <c r="B144" s="106"/>
      <c r="C144" s="107" t="s">
        <v>144</v>
      </c>
      <c r="D144" s="107" t="s">
        <v>118</v>
      </c>
      <c r="E144" s="108" t="s">
        <v>604</v>
      </c>
      <c r="F144" s="109" t="s">
        <v>605</v>
      </c>
      <c r="G144" s="110" t="s">
        <v>121</v>
      </c>
      <c r="H144" s="111"/>
      <c r="I144" s="112">
        <v>113</v>
      </c>
      <c r="J144" s="154">
        <f>ROUND(I144*H144,2)</f>
        <v>0</v>
      </c>
      <c r="K144" s="184"/>
      <c r="L144" s="161"/>
      <c r="M144" s="184">
        <v>0</v>
      </c>
      <c r="N144" s="161">
        <f t="shared" si="0"/>
        <v>0</v>
      </c>
      <c r="O144" s="159">
        <f t="shared" si="1"/>
        <v>0</v>
      </c>
      <c r="P144" s="160">
        <f t="shared" si="2"/>
        <v>0</v>
      </c>
      <c r="Q144" s="233"/>
      <c r="AG144" s="113" t="s">
        <v>122</v>
      </c>
      <c r="AI144" s="113" t="s">
        <v>118</v>
      </c>
      <c r="AJ144" s="113" t="s">
        <v>67</v>
      </c>
      <c r="AN144" s="17" t="s">
        <v>116</v>
      </c>
      <c r="AT144" s="114" t="e">
        <f>IF(#REF!="základní",J144,0)</f>
        <v>#REF!</v>
      </c>
      <c r="AU144" s="114" t="e">
        <f>IF(#REF!="snížená",J144,0)</f>
        <v>#REF!</v>
      </c>
      <c r="AV144" s="114" t="e">
        <f>IF(#REF!="zákl. přenesená",J144,0)</f>
        <v>#REF!</v>
      </c>
      <c r="AW144" s="114" t="e">
        <f>IF(#REF!="sníž. přenesená",J144,0)</f>
        <v>#REF!</v>
      </c>
      <c r="AX144" s="114" t="e">
        <f>IF(#REF!="nulová",J144,0)</f>
        <v>#REF!</v>
      </c>
      <c r="AY144" s="17" t="s">
        <v>65</v>
      </c>
      <c r="AZ144" s="114">
        <f>ROUND(I144*H144,2)</f>
        <v>0</v>
      </c>
      <c r="BA144" s="17" t="s">
        <v>122</v>
      </c>
      <c r="BB144" s="113" t="s">
        <v>140</v>
      </c>
    </row>
    <row r="145" spans="2:54" s="12" customFormat="1">
      <c r="B145" s="115"/>
      <c r="D145" s="116" t="s">
        <v>123</v>
      </c>
      <c r="E145" s="117" t="s">
        <v>1</v>
      </c>
      <c r="F145" s="118" t="s">
        <v>606</v>
      </c>
      <c r="H145" s="119"/>
      <c r="I145" s="120"/>
      <c r="K145" s="185"/>
      <c r="L145" s="174"/>
      <c r="M145" s="184"/>
      <c r="N145" s="161"/>
      <c r="O145" s="159"/>
      <c r="P145" s="160"/>
      <c r="Q145" s="237"/>
      <c r="AI145" s="117" t="s">
        <v>123</v>
      </c>
      <c r="AJ145" s="117" t="s">
        <v>67</v>
      </c>
      <c r="AK145" s="12" t="s">
        <v>67</v>
      </c>
      <c r="AL145" s="12" t="s">
        <v>28</v>
      </c>
      <c r="AM145" s="12" t="s">
        <v>57</v>
      </c>
      <c r="AN145" s="117" t="s">
        <v>116</v>
      </c>
    </row>
    <row r="146" spans="2:54" s="13" customFormat="1">
      <c r="B146" s="121"/>
      <c r="D146" s="116" t="s">
        <v>123</v>
      </c>
      <c r="E146" s="122" t="s">
        <v>1</v>
      </c>
      <c r="F146" s="123" t="s">
        <v>125</v>
      </c>
      <c r="H146" s="124"/>
      <c r="I146" s="125"/>
      <c r="K146" s="186"/>
      <c r="L146" s="175"/>
      <c r="M146" s="184"/>
      <c r="N146" s="161"/>
      <c r="O146" s="159"/>
      <c r="P146" s="160"/>
      <c r="Q146" s="238"/>
      <c r="AI146" s="122" t="s">
        <v>123</v>
      </c>
      <c r="AJ146" s="122" t="s">
        <v>67</v>
      </c>
      <c r="AK146" s="13" t="s">
        <v>122</v>
      </c>
      <c r="AL146" s="13" t="s">
        <v>28</v>
      </c>
      <c r="AM146" s="13" t="s">
        <v>65</v>
      </c>
      <c r="AN146" s="122" t="s">
        <v>116</v>
      </c>
    </row>
    <row r="147" spans="2:54" s="1" customFormat="1" ht="21.75" customHeight="1">
      <c r="B147" s="106"/>
      <c r="C147" s="107" t="s">
        <v>140</v>
      </c>
      <c r="D147" s="107" t="s">
        <v>118</v>
      </c>
      <c r="E147" s="108" t="s">
        <v>607</v>
      </c>
      <c r="F147" s="109" t="s">
        <v>608</v>
      </c>
      <c r="G147" s="110" t="s">
        <v>121</v>
      </c>
      <c r="H147" s="111"/>
      <c r="I147" s="112">
        <v>57.5</v>
      </c>
      <c r="J147" s="154">
        <f>ROUND(I147*H147,2)</f>
        <v>0</v>
      </c>
      <c r="K147" s="184"/>
      <c r="L147" s="161"/>
      <c r="M147" s="184">
        <v>0</v>
      </c>
      <c r="N147" s="161">
        <f t="shared" si="0"/>
        <v>0</v>
      </c>
      <c r="O147" s="159">
        <f t="shared" si="1"/>
        <v>0</v>
      </c>
      <c r="P147" s="160">
        <f t="shared" si="2"/>
        <v>0</v>
      </c>
      <c r="Q147" s="233"/>
      <c r="AG147" s="113" t="s">
        <v>122</v>
      </c>
      <c r="AI147" s="113" t="s">
        <v>118</v>
      </c>
      <c r="AJ147" s="113" t="s">
        <v>67</v>
      </c>
      <c r="AN147" s="17" t="s">
        <v>116</v>
      </c>
      <c r="AT147" s="114" t="e">
        <f>IF(#REF!="základní",J147,0)</f>
        <v>#REF!</v>
      </c>
      <c r="AU147" s="114" t="e">
        <f>IF(#REF!="snížená",J147,0)</f>
        <v>#REF!</v>
      </c>
      <c r="AV147" s="114" t="e">
        <f>IF(#REF!="zákl. přenesená",J147,0)</f>
        <v>#REF!</v>
      </c>
      <c r="AW147" s="114" t="e">
        <f>IF(#REF!="sníž. přenesená",J147,0)</f>
        <v>#REF!</v>
      </c>
      <c r="AX147" s="114" t="e">
        <f>IF(#REF!="nulová",J147,0)</f>
        <v>#REF!</v>
      </c>
      <c r="AY147" s="17" t="s">
        <v>65</v>
      </c>
      <c r="AZ147" s="114">
        <f>ROUND(I147*H147,2)</f>
        <v>0</v>
      </c>
      <c r="BA147" s="17" t="s">
        <v>122</v>
      </c>
      <c r="BB147" s="113" t="s">
        <v>157</v>
      </c>
    </row>
    <row r="148" spans="2:54" s="1" customFormat="1" ht="37.950000000000003" customHeight="1">
      <c r="B148" s="106"/>
      <c r="C148" s="107" t="s">
        <v>152</v>
      </c>
      <c r="D148" s="107" t="s">
        <v>118</v>
      </c>
      <c r="E148" s="108" t="s">
        <v>609</v>
      </c>
      <c r="F148" s="109" t="s">
        <v>610</v>
      </c>
      <c r="G148" s="110" t="s">
        <v>173</v>
      </c>
      <c r="H148" s="111"/>
      <c r="I148" s="112">
        <v>88.2</v>
      </c>
      <c r="J148" s="154">
        <f>ROUND(I148*H148,2)</f>
        <v>0</v>
      </c>
      <c r="K148" s="184"/>
      <c r="L148" s="161"/>
      <c r="M148" s="184">
        <v>0</v>
      </c>
      <c r="N148" s="161">
        <f t="shared" si="0"/>
        <v>0</v>
      </c>
      <c r="O148" s="159">
        <f t="shared" si="1"/>
        <v>0</v>
      </c>
      <c r="P148" s="160">
        <f t="shared" si="2"/>
        <v>0</v>
      </c>
      <c r="Q148" s="233"/>
      <c r="AG148" s="113" t="s">
        <v>122</v>
      </c>
      <c r="AI148" s="113" t="s">
        <v>118</v>
      </c>
      <c r="AJ148" s="113" t="s">
        <v>67</v>
      </c>
      <c r="AN148" s="17" t="s">
        <v>116</v>
      </c>
      <c r="AT148" s="114" t="e">
        <f>IF(#REF!="základní",J148,0)</f>
        <v>#REF!</v>
      </c>
      <c r="AU148" s="114" t="e">
        <f>IF(#REF!="snížená",J148,0)</f>
        <v>#REF!</v>
      </c>
      <c r="AV148" s="114" t="e">
        <f>IF(#REF!="zákl. přenesená",J148,0)</f>
        <v>#REF!</v>
      </c>
      <c r="AW148" s="114" t="e">
        <f>IF(#REF!="sníž. přenesená",J148,0)</f>
        <v>#REF!</v>
      </c>
      <c r="AX148" s="114" t="e">
        <f>IF(#REF!="nulová",J148,0)</f>
        <v>#REF!</v>
      </c>
      <c r="AY148" s="17" t="s">
        <v>65</v>
      </c>
      <c r="AZ148" s="114">
        <f>ROUND(I148*H148,2)</f>
        <v>0</v>
      </c>
      <c r="BA148" s="17" t="s">
        <v>122</v>
      </c>
      <c r="BB148" s="113" t="s">
        <v>7</v>
      </c>
    </row>
    <row r="149" spans="2:54" s="12" customFormat="1">
      <c r="B149" s="115"/>
      <c r="D149" s="116" t="s">
        <v>123</v>
      </c>
      <c r="E149" s="117" t="s">
        <v>1</v>
      </c>
      <c r="F149" s="118" t="s">
        <v>611</v>
      </c>
      <c r="H149" s="119"/>
      <c r="I149" s="120"/>
      <c r="K149" s="185"/>
      <c r="L149" s="174"/>
      <c r="M149" s="184"/>
      <c r="N149" s="161"/>
      <c r="O149" s="159"/>
      <c r="P149" s="160"/>
      <c r="Q149" s="237"/>
      <c r="AI149" s="117" t="s">
        <v>123</v>
      </c>
      <c r="AJ149" s="117" t="s">
        <v>67</v>
      </c>
      <c r="AK149" s="12" t="s">
        <v>67</v>
      </c>
      <c r="AL149" s="12" t="s">
        <v>28</v>
      </c>
      <c r="AM149" s="12" t="s">
        <v>57</v>
      </c>
      <c r="AN149" s="117" t="s">
        <v>116</v>
      </c>
    </row>
    <row r="150" spans="2:54" s="12" customFormat="1">
      <c r="B150" s="115"/>
      <c r="D150" s="116" t="s">
        <v>123</v>
      </c>
      <c r="E150" s="117" t="s">
        <v>1</v>
      </c>
      <c r="F150" s="118" t="s">
        <v>612</v>
      </c>
      <c r="H150" s="119"/>
      <c r="I150" s="120"/>
      <c r="K150" s="185"/>
      <c r="L150" s="174"/>
      <c r="M150" s="184"/>
      <c r="N150" s="161"/>
      <c r="O150" s="159"/>
      <c r="P150" s="160"/>
      <c r="Q150" s="237"/>
      <c r="AI150" s="117" t="s">
        <v>123</v>
      </c>
      <c r="AJ150" s="117" t="s">
        <v>67</v>
      </c>
      <c r="AK150" s="12" t="s">
        <v>67</v>
      </c>
      <c r="AL150" s="12" t="s">
        <v>28</v>
      </c>
      <c r="AM150" s="12" t="s">
        <v>57</v>
      </c>
      <c r="AN150" s="117" t="s">
        <v>116</v>
      </c>
    </row>
    <row r="151" spans="2:54" s="12" customFormat="1">
      <c r="B151" s="115"/>
      <c r="D151" s="116" t="s">
        <v>123</v>
      </c>
      <c r="E151" s="117" t="s">
        <v>1</v>
      </c>
      <c r="F151" s="118" t="s">
        <v>613</v>
      </c>
      <c r="H151" s="119"/>
      <c r="I151" s="120"/>
      <c r="K151" s="185"/>
      <c r="L151" s="174"/>
      <c r="M151" s="184"/>
      <c r="N151" s="161"/>
      <c r="O151" s="159"/>
      <c r="P151" s="160"/>
      <c r="Q151" s="237"/>
      <c r="AI151" s="117" t="s">
        <v>123</v>
      </c>
      <c r="AJ151" s="117" t="s">
        <v>67</v>
      </c>
      <c r="AK151" s="12" t="s">
        <v>67</v>
      </c>
      <c r="AL151" s="12" t="s">
        <v>28</v>
      </c>
      <c r="AM151" s="12" t="s">
        <v>57</v>
      </c>
      <c r="AN151" s="117" t="s">
        <v>116</v>
      </c>
    </row>
    <row r="152" spans="2:54" s="12" customFormat="1">
      <c r="B152" s="115"/>
      <c r="D152" s="116" t="s">
        <v>123</v>
      </c>
      <c r="E152" s="117" t="s">
        <v>1</v>
      </c>
      <c r="F152" s="118" t="s">
        <v>614</v>
      </c>
      <c r="H152" s="119"/>
      <c r="I152" s="120"/>
      <c r="K152" s="185"/>
      <c r="L152" s="174"/>
      <c r="M152" s="184"/>
      <c r="N152" s="161"/>
      <c r="O152" s="159"/>
      <c r="P152" s="160"/>
      <c r="Q152" s="237"/>
      <c r="AI152" s="117" t="s">
        <v>123</v>
      </c>
      <c r="AJ152" s="117" t="s">
        <v>67</v>
      </c>
      <c r="AK152" s="12" t="s">
        <v>67</v>
      </c>
      <c r="AL152" s="12" t="s">
        <v>28</v>
      </c>
      <c r="AM152" s="12" t="s">
        <v>57</v>
      </c>
      <c r="AN152" s="117" t="s">
        <v>116</v>
      </c>
    </row>
    <row r="153" spans="2:54" s="13" customFormat="1">
      <c r="B153" s="121"/>
      <c r="D153" s="116" t="s">
        <v>123</v>
      </c>
      <c r="E153" s="122" t="s">
        <v>1</v>
      </c>
      <c r="F153" s="123" t="s">
        <v>125</v>
      </c>
      <c r="H153" s="124"/>
      <c r="I153" s="125"/>
      <c r="K153" s="186"/>
      <c r="L153" s="175"/>
      <c r="M153" s="184"/>
      <c r="N153" s="161"/>
      <c r="O153" s="159"/>
      <c r="P153" s="160"/>
      <c r="Q153" s="238"/>
      <c r="AI153" s="122" t="s">
        <v>123</v>
      </c>
      <c r="AJ153" s="122" t="s">
        <v>67</v>
      </c>
      <c r="AK153" s="13" t="s">
        <v>122</v>
      </c>
      <c r="AL153" s="13" t="s">
        <v>28</v>
      </c>
      <c r="AM153" s="13" t="s">
        <v>65</v>
      </c>
      <c r="AN153" s="122" t="s">
        <v>116</v>
      </c>
    </row>
    <row r="154" spans="2:54" s="1" customFormat="1" ht="37.950000000000003" customHeight="1">
      <c r="B154" s="106"/>
      <c r="C154" s="107" t="s">
        <v>157</v>
      </c>
      <c r="D154" s="107" t="s">
        <v>118</v>
      </c>
      <c r="E154" s="108" t="s">
        <v>197</v>
      </c>
      <c r="F154" s="109" t="s">
        <v>198</v>
      </c>
      <c r="G154" s="110" t="s">
        <v>173</v>
      </c>
      <c r="H154" s="111"/>
      <c r="I154" s="112">
        <v>151</v>
      </c>
      <c r="J154" s="154">
        <f>ROUND(I154*H154,2)</f>
        <v>0</v>
      </c>
      <c r="K154" s="184"/>
      <c r="L154" s="161"/>
      <c r="M154" s="184">
        <v>0</v>
      </c>
      <c r="N154" s="161">
        <f>M154*I154</f>
        <v>0</v>
      </c>
      <c r="O154" s="159">
        <f t="shared" si="1"/>
        <v>0</v>
      </c>
      <c r="P154" s="160">
        <f t="shared" si="2"/>
        <v>0</v>
      </c>
      <c r="Q154" s="233"/>
      <c r="AG154" s="113" t="s">
        <v>122</v>
      </c>
      <c r="AI154" s="113" t="s">
        <v>118</v>
      </c>
      <c r="AJ154" s="113" t="s">
        <v>67</v>
      </c>
      <c r="AN154" s="17" t="s">
        <v>116</v>
      </c>
      <c r="AT154" s="114" t="e">
        <f>IF(#REF!="základní",J154,0)</f>
        <v>#REF!</v>
      </c>
      <c r="AU154" s="114" t="e">
        <f>IF(#REF!="snížená",J154,0)</f>
        <v>#REF!</v>
      </c>
      <c r="AV154" s="114" t="e">
        <f>IF(#REF!="zákl. přenesená",J154,0)</f>
        <v>#REF!</v>
      </c>
      <c r="AW154" s="114" t="e">
        <f>IF(#REF!="sníž. přenesená",J154,0)</f>
        <v>#REF!</v>
      </c>
      <c r="AX154" s="114" t="e">
        <f>IF(#REF!="nulová",J154,0)</f>
        <v>#REF!</v>
      </c>
      <c r="AY154" s="17" t="s">
        <v>65</v>
      </c>
      <c r="AZ154" s="114">
        <f>ROUND(I154*H154,2)</f>
        <v>0</v>
      </c>
      <c r="BA154" s="17" t="s">
        <v>122</v>
      </c>
      <c r="BB154" s="113" t="s">
        <v>168</v>
      </c>
    </row>
    <row r="155" spans="2:54" s="12" customFormat="1">
      <c r="B155" s="115"/>
      <c r="D155" s="116" t="s">
        <v>123</v>
      </c>
      <c r="E155" s="117" t="s">
        <v>1</v>
      </c>
      <c r="F155" s="118" t="s">
        <v>615</v>
      </c>
      <c r="H155" s="119"/>
      <c r="I155" s="120"/>
      <c r="K155" s="185"/>
      <c r="L155" s="174"/>
      <c r="M155" s="184"/>
      <c r="N155" s="161"/>
      <c r="O155" s="159"/>
      <c r="P155" s="160"/>
      <c r="Q155" s="237"/>
      <c r="AI155" s="117" t="s">
        <v>123</v>
      </c>
      <c r="AJ155" s="117" t="s">
        <v>67</v>
      </c>
      <c r="AK155" s="12" t="s">
        <v>67</v>
      </c>
      <c r="AL155" s="12" t="s">
        <v>28</v>
      </c>
      <c r="AM155" s="12" t="s">
        <v>57</v>
      </c>
      <c r="AN155" s="117" t="s">
        <v>116</v>
      </c>
    </row>
    <row r="156" spans="2:54" s="13" customFormat="1">
      <c r="B156" s="121"/>
      <c r="D156" s="116" t="s">
        <v>123</v>
      </c>
      <c r="E156" s="122" t="s">
        <v>1</v>
      </c>
      <c r="F156" s="123" t="s">
        <v>125</v>
      </c>
      <c r="H156" s="124"/>
      <c r="I156" s="125"/>
      <c r="K156" s="186"/>
      <c r="L156" s="175"/>
      <c r="M156" s="184"/>
      <c r="N156" s="161"/>
      <c r="O156" s="159"/>
      <c r="P156" s="160"/>
      <c r="Q156" s="238"/>
      <c r="AI156" s="122" t="s">
        <v>123</v>
      </c>
      <c r="AJ156" s="122" t="s">
        <v>67</v>
      </c>
      <c r="AK156" s="13" t="s">
        <v>122</v>
      </c>
      <c r="AL156" s="13" t="s">
        <v>28</v>
      </c>
      <c r="AM156" s="13" t="s">
        <v>65</v>
      </c>
      <c r="AN156" s="122" t="s">
        <v>116</v>
      </c>
    </row>
    <row r="157" spans="2:54" s="1" customFormat="1" ht="24.15" customHeight="1">
      <c r="B157" s="106"/>
      <c r="C157" s="107" t="s">
        <v>162</v>
      </c>
      <c r="D157" s="107" t="s">
        <v>118</v>
      </c>
      <c r="E157" s="108" t="s">
        <v>616</v>
      </c>
      <c r="F157" s="109" t="s">
        <v>617</v>
      </c>
      <c r="G157" s="110" t="s">
        <v>173</v>
      </c>
      <c r="H157" s="111"/>
      <c r="I157" s="112">
        <v>167</v>
      </c>
      <c r="J157" s="154">
        <f>ROUND(I157*H157,2)</f>
        <v>0</v>
      </c>
      <c r="K157" s="184"/>
      <c r="L157" s="161"/>
      <c r="M157" s="184">
        <v>0</v>
      </c>
      <c r="N157" s="161">
        <f>M157*I157</f>
        <v>0</v>
      </c>
      <c r="O157" s="159">
        <f t="shared" si="1"/>
        <v>0</v>
      </c>
      <c r="P157" s="160">
        <f t="shared" si="2"/>
        <v>0</v>
      </c>
      <c r="Q157" s="233"/>
      <c r="AG157" s="113" t="s">
        <v>122</v>
      </c>
      <c r="AI157" s="113" t="s">
        <v>118</v>
      </c>
      <c r="AJ157" s="113" t="s">
        <v>67</v>
      </c>
      <c r="AN157" s="17" t="s">
        <v>116</v>
      </c>
      <c r="AT157" s="114" t="e">
        <f>IF(#REF!="základní",J157,0)</f>
        <v>#REF!</v>
      </c>
      <c r="AU157" s="114" t="e">
        <f>IF(#REF!="snížená",J157,0)</f>
        <v>#REF!</v>
      </c>
      <c r="AV157" s="114" t="e">
        <f>IF(#REF!="zákl. přenesená",J157,0)</f>
        <v>#REF!</v>
      </c>
      <c r="AW157" s="114" t="e">
        <f>IF(#REF!="sníž. přenesená",J157,0)</f>
        <v>#REF!</v>
      </c>
      <c r="AX157" s="114" t="e">
        <f>IF(#REF!="nulová",J157,0)</f>
        <v>#REF!</v>
      </c>
      <c r="AY157" s="17" t="s">
        <v>65</v>
      </c>
      <c r="AZ157" s="114">
        <f>ROUND(I157*H157,2)</f>
        <v>0</v>
      </c>
      <c r="BA157" s="17" t="s">
        <v>122</v>
      </c>
      <c r="BB157" s="113" t="s">
        <v>174</v>
      </c>
    </row>
    <row r="158" spans="2:54" s="12" customFormat="1">
      <c r="B158" s="115"/>
      <c r="D158" s="116" t="s">
        <v>123</v>
      </c>
      <c r="E158" s="117" t="s">
        <v>1</v>
      </c>
      <c r="F158" s="118" t="s">
        <v>618</v>
      </c>
      <c r="H158" s="119"/>
      <c r="I158" s="120"/>
      <c r="K158" s="185"/>
      <c r="L158" s="174"/>
      <c r="M158" s="184"/>
      <c r="N158" s="161"/>
      <c r="O158" s="159"/>
      <c r="P158" s="160"/>
      <c r="Q158" s="237"/>
      <c r="AI158" s="117" t="s">
        <v>123</v>
      </c>
      <c r="AJ158" s="117" t="s">
        <v>67</v>
      </c>
      <c r="AK158" s="12" t="s">
        <v>67</v>
      </c>
      <c r="AL158" s="12" t="s">
        <v>28</v>
      </c>
      <c r="AM158" s="12" t="s">
        <v>57</v>
      </c>
      <c r="AN158" s="117" t="s">
        <v>116</v>
      </c>
    </row>
    <row r="159" spans="2:54" s="12" customFormat="1">
      <c r="B159" s="115"/>
      <c r="D159" s="116" t="s">
        <v>123</v>
      </c>
      <c r="E159" s="117" t="s">
        <v>1</v>
      </c>
      <c r="F159" s="118" t="s">
        <v>619</v>
      </c>
      <c r="H159" s="119"/>
      <c r="I159" s="120"/>
      <c r="K159" s="185"/>
      <c r="L159" s="174"/>
      <c r="M159" s="184"/>
      <c r="N159" s="161"/>
      <c r="O159" s="159"/>
      <c r="P159" s="160"/>
      <c r="Q159" s="237"/>
      <c r="AI159" s="117" t="s">
        <v>123</v>
      </c>
      <c r="AJ159" s="117" t="s">
        <v>67</v>
      </c>
      <c r="AK159" s="12" t="s">
        <v>67</v>
      </c>
      <c r="AL159" s="12" t="s">
        <v>28</v>
      </c>
      <c r="AM159" s="12" t="s">
        <v>57</v>
      </c>
      <c r="AN159" s="117" t="s">
        <v>116</v>
      </c>
    </row>
    <row r="160" spans="2:54" s="12" customFormat="1">
      <c r="B160" s="115"/>
      <c r="D160" s="116" t="s">
        <v>123</v>
      </c>
      <c r="E160" s="117" t="s">
        <v>1</v>
      </c>
      <c r="F160" s="118" t="s">
        <v>613</v>
      </c>
      <c r="H160" s="119"/>
      <c r="I160" s="120"/>
      <c r="K160" s="185"/>
      <c r="L160" s="174"/>
      <c r="M160" s="184"/>
      <c r="N160" s="161"/>
      <c r="O160" s="159"/>
      <c r="P160" s="160"/>
      <c r="Q160" s="237"/>
      <c r="AI160" s="117" t="s">
        <v>123</v>
      </c>
      <c r="AJ160" s="117" t="s">
        <v>67</v>
      </c>
      <c r="AK160" s="12" t="s">
        <v>67</v>
      </c>
      <c r="AL160" s="12" t="s">
        <v>28</v>
      </c>
      <c r="AM160" s="12" t="s">
        <v>57</v>
      </c>
      <c r="AN160" s="117" t="s">
        <v>116</v>
      </c>
    </row>
    <row r="161" spans="2:54" s="12" customFormat="1">
      <c r="B161" s="115"/>
      <c r="D161" s="116" t="s">
        <v>123</v>
      </c>
      <c r="E161" s="117" t="s">
        <v>1</v>
      </c>
      <c r="F161" s="118" t="s">
        <v>614</v>
      </c>
      <c r="H161" s="119"/>
      <c r="I161" s="120"/>
      <c r="K161" s="185"/>
      <c r="L161" s="174"/>
      <c r="M161" s="184"/>
      <c r="N161" s="161"/>
      <c r="O161" s="159"/>
      <c r="P161" s="160"/>
      <c r="Q161" s="237"/>
      <c r="AI161" s="117" t="s">
        <v>123</v>
      </c>
      <c r="AJ161" s="117" t="s">
        <v>67</v>
      </c>
      <c r="AK161" s="12" t="s">
        <v>67</v>
      </c>
      <c r="AL161" s="12" t="s">
        <v>28</v>
      </c>
      <c r="AM161" s="12" t="s">
        <v>57</v>
      </c>
      <c r="AN161" s="117" t="s">
        <v>116</v>
      </c>
    </row>
    <row r="162" spans="2:54" s="13" customFormat="1">
      <c r="B162" s="121"/>
      <c r="D162" s="116" t="s">
        <v>123</v>
      </c>
      <c r="E162" s="122" t="s">
        <v>1</v>
      </c>
      <c r="F162" s="123" t="s">
        <v>125</v>
      </c>
      <c r="H162" s="124"/>
      <c r="I162" s="125"/>
      <c r="K162" s="186"/>
      <c r="L162" s="175"/>
      <c r="M162" s="184"/>
      <c r="N162" s="161"/>
      <c r="O162" s="159"/>
      <c r="P162" s="160"/>
      <c r="Q162" s="238"/>
      <c r="AI162" s="122" t="s">
        <v>123</v>
      </c>
      <c r="AJ162" s="122" t="s">
        <v>67</v>
      </c>
      <c r="AK162" s="13" t="s">
        <v>122</v>
      </c>
      <c r="AL162" s="13" t="s">
        <v>28</v>
      </c>
      <c r="AM162" s="13" t="s">
        <v>65</v>
      </c>
      <c r="AN162" s="122" t="s">
        <v>116</v>
      </c>
    </row>
    <row r="163" spans="2:54" s="1" customFormat="1" ht="24.15" customHeight="1">
      <c r="B163" s="106"/>
      <c r="C163" s="107" t="s">
        <v>7</v>
      </c>
      <c r="D163" s="107" t="s">
        <v>118</v>
      </c>
      <c r="E163" s="108" t="s">
        <v>620</v>
      </c>
      <c r="F163" s="109" t="s">
        <v>621</v>
      </c>
      <c r="G163" s="110" t="s">
        <v>173</v>
      </c>
      <c r="H163" s="111"/>
      <c r="I163" s="112">
        <v>187</v>
      </c>
      <c r="J163" s="154">
        <f>ROUND(I163*H163,2)</f>
        <v>0</v>
      </c>
      <c r="K163" s="184"/>
      <c r="L163" s="161"/>
      <c r="M163" s="184">
        <v>0</v>
      </c>
      <c r="N163" s="161">
        <f t="shared" si="0"/>
        <v>0</v>
      </c>
      <c r="O163" s="159">
        <f t="shared" si="1"/>
        <v>0</v>
      </c>
      <c r="P163" s="160">
        <f t="shared" si="2"/>
        <v>0</v>
      </c>
      <c r="Q163" s="233"/>
      <c r="AG163" s="113" t="s">
        <v>122</v>
      </c>
      <c r="AI163" s="113" t="s">
        <v>118</v>
      </c>
      <c r="AJ163" s="113" t="s">
        <v>67</v>
      </c>
      <c r="AN163" s="17" t="s">
        <v>116</v>
      </c>
      <c r="AT163" s="114" t="e">
        <f>IF(#REF!="základní",J163,0)</f>
        <v>#REF!</v>
      </c>
      <c r="AU163" s="114" t="e">
        <f>IF(#REF!="snížená",J163,0)</f>
        <v>#REF!</v>
      </c>
      <c r="AV163" s="114" t="e">
        <f>IF(#REF!="zákl. přenesená",J163,0)</f>
        <v>#REF!</v>
      </c>
      <c r="AW163" s="114" t="e">
        <f>IF(#REF!="sníž. přenesená",J163,0)</f>
        <v>#REF!</v>
      </c>
      <c r="AX163" s="114" t="e">
        <f>IF(#REF!="nulová",J163,0)</f>
        <v>#REF!</v>
      </c>
      <c r="AY163" s="17" t="s">
        <v>65</v>
      </c>
      <c r="AZ163" s="114">
        <f>ROUND(I163*H163,2)</f>
        <v>0</v>
      </c>
      <c r="BA163" s="17" t="s">
        <v>122</v>
      </c>
      <c r="BB163" s="113" t="s">
        <v>179</v>
      </c>
    </row>
    <row r="164" spans="2:54" s="12" customFormat="1">
      <c r="B164" s="115"/>
      <c r="D164" s="116" t="s">
        <v>123</v>
      </c>
      <c r="E164" s="117" t="s">
        <v>1</v>
      </c>
      <c r="F164" s="118" t="s">
        <v>622</v>
      </c>
      <c r="H164" s="119"/>
      <c r="I164" s="120"/>
      <c r="K164" s="185"/>
      <c r="L164" s="174"/>
      <c r="M164" s="184"/>
      <c r="N164" s="161"/>
      <c r="O164" s="159"/>
      <c r="P164" s="160"/>
      <c r="Q164" s="237"/>
      <c r="AI164" s="117" t="s">
        <v>123</v>
      </c>
      <c r="AJ164" s="117" t="s">
        <v>67</v>
      </c>
      <c r="AK164" s="12" t="s">
        <v>67</v>
      </c>
      <c r="AL164" s="12" t="s">
        <v>28</v>
      </c>
      <c r="AM164" s="12" t="s">
        <v>57</v>
      </c>
      <c r="AN164" s="117" t="s">
        <v>116</v>
      </c>
    </row>
    <row r="165" spans="2:54" s="13" customFormat="1">
      <c r="B165" s="121"/>
      <c r="D165" s="116" t="s">
        <v>123</v>
      </c>
      <c r="E165" s="122" t="s">
        <v>1</v>
      </c>
      <c r="F165" s="123" t="s">
        <v>125</v>
      </c>
      <c r="H165" s="124"/>
      <c r="I165" s="125"/>
      <c r="K165" s="186"/>
      <c r="L165" s="175"/>
      <c r="M165" s="184"/>
      <c r="N165" s="161"/>
      <c r="O165" s="159"/>
      <c r="P165" s="160"/>
      <c r="Q165" s="238"/>
      <c r="AI165" s="122" t="s">
        <v>123</v>
      </c>
      <c r="AJ165" s="122" t="s">
        <v>67</v>
      </c>
      <c r="AK165" s="13" t="s">
        <v>122</v>
      </c>
      <c r="AL165" s="13" t="s">
        <v>28</v>
      </c>
      <c r="AM165" s="13" t="s">
        <v>65</v>
      </c>
      <c r="AN165" s="122" t="s">
        <v>116</v>
      </c>
    </row>
    <row r="166" spans="2:54" s="1" customFormat="1" ht="33" customHeight="1">
      <c r="B166" s="106"/>
      <c r="C166" s="107" t="s">
        <v>170</v>
      </c>
      <c r="D166" s="107" t="s">
        <v>118</v>
      </c>
      <c r="E166" s="108" t="s">
        <v>210</v>
      </c>
      <c r="F166" s="109" t="s">
        <v>211</v>
      </c>
      <c r="G166" s="110" t="s">
        <v>212</v>
      </c>
      <c r="H166" s="111"/>
      <c r="I166" s="112">
        <v>304</v>
      </c>
      <c r="J166" s="154">
        <f>ROUND(I166*H166,2)</f>
        <v>0</v>
      </c>
      <c r="K166" s="184"/>
      <c r="L166" s="161"/>
      <c r="M166" s="184">
        <v>0</v>
      </c>
      <c r="N166" s="161">
        <f>M166*I166</f>
        <v>0</v>
      </c>
      <c r="O166" s="159">
        <f t="shared" si="1"/>
        <v>0</v>
      </c>
      <c r="P166" s="160">
        <f t="shared" si="2"/>
        <v>0</v>
      </c>
      <c r="Q166" s="233"/>
      <c r="AG166" s="113" t="s">
        <v>122</v>
      </c>
      <c r="AI166" s="113" t="s">
        <v>118</v>
      </c>
      <c r="AJ166" s="113" t="s">
        <v>67</v>
      </c>
      <c r="AN166" s="17" t="s">
        <v>116</v>
      </c>
      <c r="AT166" s="114" t="e">
        <f>IF(#REF!="základní",J166,0)</f>
        <v>#REF!</v>
      </c>
      <c r="AU166" s="114" t="e">
        <f>IF(#REF!="snížená",J166,0)</f>
        <v>#REF!</v>
      </c>
      <c r="AV166" s="114" t="e">
        <f>IF(#REF!="zákl. přenesená",J166,0)</f>
        <v>#REF!</v>
      </c>
      <c r="AW166" s="114" t="e">
        <f>IF(#REF!="sníž. přenesená",J166,0)</f>
        <v>#REF!</v>
      </c>
      <c r="AX166" s="114" t="e">
        <f>IF(#REF!="nulová",J166,0)</f>
        <v>#REF!</v>
      </c>
      <c r="AY166" s="17" t="s">
        <v>65</v>
      </c>
      <c r="AZ166" s="114">
        <f>ROUND(I166*H166,2)</f>
        <v>0</v>
      </c>
      <c r="BA166" s="17" t="s">
        <v>122</v>
      </c>
      <c r="BB166" s="113" t="s">
        <v>184</v>
      </c>
    </row>
    <row r="167" spans="2:54" s="12" customFormat="1">
      <c r="B167" s="115"/>
      <c r="D167" s="116" t="s">
        <v>123</v>
      </c>
      <c r="E167" s="117" t="s">
        <v>1</v>
      </c>
      <c r="F167" s="118" t="s">
        <v>623</v>
      </c>
      <c r="H167" s="119"/>
      <c r="I167" s="120"/>
      <c r="K167" s="185"/>
      <c r="L167" s="174"/>
      <c r="M167" s="184"/>
      <c r="N167" s="161"/>
      <c r="O167" s="159"/>
      <c r="P167" s="160"/>
      <c r="Q167" s="237"/>
      <c r="AI167" s="117" t="s">
        <v>123</v>
      </c>
      <c r="AJ167" s="117" t="s">
        <v>67</v>
      </c>
      <c r="AK167" s="12" t="s">
        <v>67</v>
      </c>
      <c r="AL167" s="12" t="s">
        <v>28</v>
      </c>
      <c r="AM167" s="12" t="s">
        <v>57</v>
      </c>
      <c r="AN167" s="117" t="s">
        <v>116</v>
      </c>
    </row>
    <row r="168" spans="2:54" s="13" customFormat="1">
      <c r="B168" s="121"/>
      <c r="D168" s="116" t="s">
        <v>123</v>
      </c>
      <c r="E168" s="122" t="s">
        <v>1</v>
      </c>
      <c r="F168" s="123" t="s">
        <v>125</v>
      </c>
      <c r="H168" s="124"/>
      <c r="I168" s="125"/>
      <c r="K168" s="186"/>
      <c r="L168" s="175"/>
      <c r="M168" s="184"/>
      <c r="N168" s="161"/>
      <c r="O168" s="159"/>
      <c r="P168" s="160"/>
      <c r="Q168" s="238"/>
      <c r="AI168" s="122" t="s">
        <v>123</v>
      </c>
      <c r="AJ168" s="122" t="s">
        <v>67</v>
      </c>
      <c r="AK168" s="13" t="s">
        <v>122</v>
      </c>
      <c r="AL168" s="13" t="s">
        <v>28</v>
      </c>
      <c r="AM168" s="13" t="s">
        <v>65</v>
      </c>
      <c r="AN168" s="122" t="s">
        <v>116</v>
      </c>
    </row>
    <row r="169" spans="2:54" s="1" customFormat="1" ht="16.5" customHeight="1">
      <c r="B169" s="106"/>
      <c r="C169" s="107" t="s">
        <v>168</v>
      </c>
      <c r="D169" s="107" t="s">
        <v>118</v>
      </c>
      <c r="E169" s="108" t="s">
        <v>215</v>
      </c>
      <c r="F169" s="109" t="s">
        <v>216</v>
      </c>
      <c r="G169" s="110" t="s">
        <v>173</v>
      </c>
      <c r="H169" s="111"/>
      <c r="I169" s="112">
        <v>43.8</v>
      </c>
      <c r="J169" s="154">
        <f>ROUND(I169*H169,2)</f>
        <v>0</v>
      </c>
      <c r="K169" s="184"/>
      <c r="L169" s="161"/>
      <c r="M169" s="184">
        <v>0</v>
      </c>
      <c r="N169" s="161">
        <f>M169*I169</f>
        <v>0</v>
      </c>
      <c r="O169" s="159">
        <f t="shared" si="1"/>
        <v>0</v>
      </c>
      <c r="P169" s="160">
        <f t="shared" si="2"/>
        <v>0</v>
      </c>
      <c r="Q169" s="233"/>
      <c r="AG169" s="113" t="s">
        <v>122</v>
      </c>
      <c r="AI169" s="113" t="s">
        <v>118</v>
      </c>
      <c r="AJ169" s="113" t="s">
        <v>67</v>
      </c>
      <c r="AN169" s="17" t="s">
        <v>116</v>
      </c>
      <c r="AT169" s="114" t="e">
        <f>IF(#REF!="základní",J169,0)</f>
        <v>#REF!</v>
      </c>
      <c r="AU169" s="114" t="e">
        <f>IF(#REF!="snížená",J169,0)</f>
        <v>#REF!</v>
      </c>
      <c r="AV169" s="114" t="e">
        <f>IF(#REF!="zákl. přenesená",J169,0)</f>
        <v>#REF!</v>
      </c>
      <c r="AW169" s="114" t="e">
        <f>IF(#REF!="sníž. přenesená",J169,0)</f>
        <v>#REF!</v>
      </c>
      <c r="AX169" s="114" t="e">
        <f>IF(#REF!="nulová",J169,0)</f>
        <v>#REF!</v>
      </c>
      <c r="AY169" s="17" t="s">
        <v>65</v>
      </c>
      <c r="AZ169" s="114">
        <f>ROUND(I169*H169,2)</f>
        <v>0</v>
      </c>
      <c r="BA169" s="17" t="s">
        <v>122</v>
      </c>
      <c r="BB169" s="113" t="s">
        <v>188</v>
      </c>
    </row>
    <row r="170" spans="2:54" s="12" customFormat="1">
      <c r="B170" s="115"/>
      <c r="D170" s="116" t="s">
        <v>123</v>
      </c>
      <c r="E170" s="117" t="s">
        <v>1</v>
      </c>
      <c r="F170" s="118" t="s">
        <v>618</v>
      </c>
      <c r="H170" s="119"/>
      <c r="I170" s="120"/>
      <c r="K170" s="185"/>
      <c r="L170" s="174"/>
      <c r="M170" s="184"/>
      <c r="N170" s="161"/>
      <c r="O170" s="159"/>
      <c r="P170" s="160"/>
      <c r="Q170" s="237"/>
      <c r="AI170" s="117" t="s">
        <v>123</v>
      </c>
      <c r="AJ170" s="117" t="s">
        <v>67</v>
      </c>
      <c r="AK170" s="12" t="s">
        <v>67</v>
      </c>
      <c r="AL170" s="12" t="s">
        <v>28</v>
      </c>
      <c r="AM170" s="12" t="s">
        <v>57</v>
      </c>
      <c r="AN170" s="117" t="s">
        <v>116</v>
      </c>
    </row>
    <row r="171" spans="2:54" s="12" customFormat="1">
      <c r="B171" s="115"/>
      <c r="D171" s="116" t="s">
        <v>123</v>
      </c>
      <c r="E171" s="117" t="s">
        <v>1</v>
      </c>
      <c r="F171" s="118" t="s">
        <v>619</v>
      </c>
      <c r="H171" s="119"/>
      <c r="I171" s="120"/>
      <c r="K171" s="185"/>
      <c r="L171" s="174"/>
      <c r="M171" s="184"/>
      <c r="N171" s="161"/>
      <c r="O171" s="159"/>
      <c r="P171" s="160"/>
      <c r="Q171" s="237"/>
      <c r="AI171" s="117" t="s">
        <v>123</v>
      </c>
      <c r="AJ171" s="117" t="s">
        <v>67</v>
      </c>
      <c r="AK171" s="12" t="s">
        <v>67</v>
      </c>
      <c r="AL171" s="12" t="s">
        <v>28</v>
      </c>
      <c r="AM171" s="12" t="s">
        <v>57</v>
      </c>
      <c r="AN171" s="117" t="s">
        <v>116</v>
      </c>
    </row>
    <row r="172" spans="2:54" s="12" customFormat="1">
      <c r="B172" s="115"/>
      <c r="D172" s="116" t="s">
        <v>123</v>
      </c>
      <c r="E172" s="117" t="s">
        <v>1</v>
      </c>
      <c r="F172" s="118" t="s">
        <v>613</v>
      </c>
      <c r="H172" s="119"/>
      <c r="I172" s="120"/>
      <c r="K172" s="185"/>
      <c r="L172" s="174"/>
      <c r="M172" s="184"/>
      <c r="N172" s="161"/>
      <c r="O172" s="159"/>
      <c r="P172" s="160"/>
      <c r="Q172" s="237"/>
      <c r="AI172" s="117" t="s">
        <v>123</v>
      </c>
      <c r="AJ172" s="117" t="s">
        <v>67</v>
      </c>
      <c r="AK172" s="12" t="s">
        <v>67</v>
      </c>
      <c r="AL172" s="12" t="s">
        <v>28</v>
      </c>
      <c r="AM172" s="12" t="s">
        <v>57</v>
      </c>
      <c r="AN172" s="117" t="s">
        <v>116</v>
      </c>
    </row>
    <row r="173" spans="2:54" s="12" customFormat="1">
      <c r="B173" s="115"/>
      <c r="D173" s="116" t="s">
        <v>123</v>
      </c>
      <c r="E173" s="117" t="s">
        <v>1</v>
      </c>
      <c r="F173" s="118" t="s">
        <v>614</v>
      </c>
      <c r="H173" s="119"/>
      <c r="I173" s="120"/>
      <c r="K173" s="185"/>
      <c r="L173" s="174"/>
      <c r="M173" s="184"/>
      <c r="N173" s="161"/>
      <c r="O173" s="159"/>
      <c r="P173" s="160"/>
      <c r="Q173" s="237"/>
      <c r="AI173" s="117" t="s">
        <v>123</v>
      </c>
      <c r="AJ173" s="117" t="s">
        <v>67</v>
      </c>
      <c r="AK173" s="12" t="s">
        <v>67</v>
      </c>
      <c r="AL173" s="12" t="s">
        <v>28</v>
      </c>
      <c r="AM173" s="12" t="s">
        <v>57</v>
      </c>
      <c r="AN173" s="117" t="s">
        <v>116</v>
      </c>
    </row>
    <row r="174" spans="2:54" s="13" customFormat="1">
      <c r="B174" s="121"/>
      <c r="D174" s="116" t="s">
        <v>123</v>
      </c>
      <c r="E174" s="122" t="s">
        <v>1</v>
      </c>
      <c r="F174" s="123" t="s">
        <v>125</v>
      </c>
      <c r="H174" s="124"/>
      <c r="I174" s="125"/>
      <c r="K174" s="186"/>
      <c r="L174" s="175"/>
      <c r="M174" s="184"/>
      <c r="N174" s="161"/>
      <c r="O174" s="159"/>
      <c r="P174" s="160"/>
      <c r="Q174" s="238"/>
      <c r="AI174" s="122" t="s">
        <v>123</v>
      </c>
      <c r="AJ174" s="122" t="s">
        <v>67</v>
      </c>
      <c r="AK174" s="13" t="s">
        <v>122</v>
      </c>
      <c r="AL174" s="13" t="s">
        <v>28</v>
      </c>
      <c r="AM174" s="13" t="s">
        <v>65</v>
      </c>
      <c r="AN174" s="122" t="s">
        <v>116</v>
      </c>
    </row>
    <row r="175" spans="2:54" s="1" customFormat="1" ht="24.15" customHeight="1">
      <c r="B175" s="106"/>
      <c r="C175" s="107" t="s">
        <v>181</v>
      </c>
      <c r="D175" s="107" t="s">
        <v>118</v>
      </c>
      <c r="E175" s="108" t="s">
        <v>624</v>
      </c>
      <c r="F175" s="109" t="s">
        <v>625</v>
      </c>
      <c r="G175" s="110" t="s">
        <v>173</v>
      </c>
      <c r="H175" s="111"/>
      <c r="I175" s="112">
        <v>251.2</v>
      </c>
      <c r="J175" s="154">
        <f>ROUND(I175*H175,2)</f>
        <v>0</v>
      </c>
      <c r="K175" s="184"/>
      <c r="L175" s="161"/>
      <c r="M175" s="184">
        <v>0</v>
      </c>
      <c r="N175" s="161">
        <f>M175*I175</f>
        <v>0</v>
      </c>
      <c r="O175" s="159">
        <f t="shared" si="1"/>
        <v>0</v>
      </c>
      <c r="P175" s="160">
        <f t="shared" si="2"/>
        <v>0</v>
      </c>
      <c r="Q175" s="233"/>
      <c r="AG175" s="113" t="s">
        <v>122</v>
      </c>
      <c r="AI175" s="113" t="s">
        <v>118</v>
      </c>
      <c r="AJ175" s="113" t="s">
        <v>67</v>
      </c>
      <c r="AN175" s="17" t="s">
        <v>116</v>
      </c>
      <c r="AT175" s="114" t="e">
        <f>IF(#REF!="základní",J175,0)</f>
        <v>#REF!</v>
      </c>
      <c r="AU175" s="114" t="e">
        <f>IF(#REF!="snížená",J175,0)</f>
        <v>#REF!</v>
      </c>
      <c r="AV175" s="114" t="e">
        <f>IF(#REF!="zákl. přenesená",J175,0)</f>
        <v>#REF!</v>
      </c>
      <c r="AW175" s="114" t="e">
        <f>IF(#REF!="sníž. přenesená",J175,0)</f>
        <v>#REF!</v>
      </c>
      <c r="AX175" s="114" t="e">
        <f>IF(#REF!="nulová",J175,0)</f>
        <v>#REF!</v>
      </c>
      <c r="AY175" s="17" t="s">
        <v>65</v>
      </c>
      <c r="AZ175" s="114">
        <f>ROUND(I175*H175,2)</f>
        <v>0</v>
      </c>
      <c r="BA175" s="17" t="s">
        <v>122</v>
      </c>
      <c r="BB175" s="113" t="s">
        <v>199</v>
      </c>
    </row>
    <row r="176" spans="2:54" s="12" customFormat="1">
      <c r="B176" s="115"/>
      <c r="D176" s="116" t="s">
        <v>123</v>
      </c>
      <c r="E176" s="117" t="s">
        <v>1</v>
      </c>
      <c r="F176" s="118" t="s">
        <v>626</v>
      </c>
      <c r="H176" s="119"/>
      <c r="I176" s="120"/>
      <c r="K176" s="185"/>
      <c r="L176" s="174"/>
      <c r="M176" s="184"/>
      <c r="N176" s="161"/>
      <c r="O176" s="159"/>
      <c r="P176" s="160"/>
      <c r="Q176" s="237"/>
      <c r="AI176" s="117" t="s">
        <v>123</v>
      </c>
      <c r="AJ176" s="117" t="s">
        <v>67</v>
      </c>
      <c r="AK176" s="12" t="s">
        <v>67</v>
      </c>
      <c r="AL176" s="12" t="s">
        <v>28</v>
      </c>
      <c r="AM176" s="12" t="s">
        <v>57</v>
      </c>
      <c r="AN176" s="117" t="s">
        <v>116</v>
      </c>
    </row>
    <row r="177" spans="2:54" s="14" customFormat="1">
      <c r="B177" s="126"/>
      <c r="D177" s="116" t="s">
        <v>123</v>
      </c>
      <c r="E177" s="127" t="s">
        <v>1</v>
      </c>
      <c r="F177" s="128" t="s">
        <v>627</v>
      </c>
      <c r="H177" s="127"/>
      <c r="I177" s="129"/>
      <c r="K177" s="187"/>
      <c r="L177" s="176"/>
      <c r="M177" s="184"/>
      <c r="N177" s="161"/>
      <c r="O177" s="159"/>
      <c r="P177" s="160"/>
      <c r="Q177" s="239"/>
      <c r="AI177" s="127" t="s">
        <v>123</v>
      </c>
      <c r="AJ177" s="127" t="s">
        <v>67</v>
      </c>
      <c r="AK177" s="14" t="s">
        <v>65</v>
      </c>
      <c r="AL177" s="14" t="s">
        <v>28</v>
      </c>
      <c r="AM177" s="14" t="s">
        <v>57</v>
      </c>
      <c r="AN177" s="127" t="s">
        <v>116</v>
      </c>
    </row>
    <row r="178" spans="2:54" s="12" customFormat="1">
      <c r="B178" s="115"/>
      <c r="D178" s="116" t="s">
        <v>123</v>
      </c>
      <c r="E178" s="117" t="s">
        <v>1</v>
      </c>
      <c r="F178" s="118" t="s">
        <v>628</v>
      </c>
      <c r="H178" s="119"/>
      <c r="I178" s="120"/>
      <c r="K178" s="185"/>
      <c r="L178" s="174"/>
      <c r="M178" s="184"/>
      <c r="N178" s="161"/>
      <c r="O178" s="159"/>
      <c r="P178" s="160"/>
      <c r="Q178" s="237"/>
      <c r="AI178" s="117" t="s">
        <v>123</v>
      </c>
      <c r="AJ178" s="117" t="s">
        <v>67</v>
      </c>
      <c r="AK178" s="12" t="s">
        <v>67</v>
      </c>
      <c r="AL178" s="12" t="s">
        <v>28</v>
      </c>
      <c r="AM178" s="12" t="s">
        <v>57</v>
      </c>
      <c r="AN178" s="117" t="s">
        <v>116</v>
      </c>
    </row>
    <row r="179" spans="2:54" s="12" customFormat="1">
      <c r="B179" s="115"/>
      <c r="D179" s="116" t="s">
        <v>123</v>
      </c>
      <c r="E179" s="117" t="s">
        <v>1</v>
      </c>
      <c r="F179" s="118" t="s">
        <v>629</v>
      </c>
      <c r="H179" s="119"/>
      <c r="I179" s="120"/>
      <c r="K179" s="185"/>
      <c r="L179" s="174"/>
      <c r="M179" s="184"/>
      <c r="N179" s="161"/>
      <c r="O179" s="159"/>
      <c r="P179" s="160"/>
      <c r="Q179" s="237"/>
      <c r="AI179" s="117" t="s">
        <v>123</v>
      </c>
      <c r="AJ179" s="117" t="s">
        <v>67</v>
      </c>
      <c r="AK179" s="12" t="s">
        <v>67</v>
      </c>
      <c r="AL179" s="12" t="s">
        <v>28</v>
      </c>
      <c r="AM179" s="12" t="s">
        <v>57</v>
      </c>
      <c r="AN179" s="117" t="s">
        <v>116</v>
      </c>
    </row>
    <row r="180" spans="2:54" s="13" customFormat="1">
      <c r="B180" s="121"/>
      <c r="D180" s="116" t="s">
        <v>123</v>
      </c>
      <c r="E180" s="122" t="s">
        <v>1</v>
      </c>
      <c r="F180" s="123" t="s">
        <v>125</v>
      </c>
      <c r="H180" s="124"/>
      <c r="I180" s="125"/>
      <c r="K180" s="186"/>
      <c r="L180" s="175"/>
      <c r="M180" s="184"/>
      <c r="N180" s="161"/>
      <c r="O180" s="159"/>
      <c r="P180" s="160"/>
      <c r="Q180" s="238"/>
      <c r="AI180" s="122" t="s">
        <v>123</v>
      </c>
      <c r="AJ180" s="122" t="s">
        <v>67</v>
      </c>
      <c r="AK180" s="13" t="s">
        <v>122</v>
      </c>
      <c r="AL180" s="13" t="s">
        <v>28</v>
      </c>
      <c r="AM180" s="13" t="s">
        <v>65</v>
      </c>
      <c r="AN180" s="122" t="s">
        <v>116</v>
      </c>
    </row>
    <row r="181" spans="2:54" s="1" customFormat="1" ht="24.15" customHeight="1">
      <c r="B181" s="106"/>
      <c r="C181" s="107" t="s">
        <v>174</v>
      </c>
      <c r="D181" s="107" t="s">
        <v>118</v>
      </c>
      <c r="E181" s="108" t="s">
        <v>630</v>
      </c>
      <c r="F181" s="109" t="s">
        <v>631</v>
      </c>
      <c r="G181" s="110" t="s">
        <v>173</v>
      </c>
      <c r="H181" s="111"/>
      <c r="I181" s="112">
        <v>470</v>
      </c>
      <c r="J181" s="154">
        <f>ROUND(I181*H181,2)</f>
        <v>0</v>
      </c>
      <c r="K181" s="184"/>
      <c r="L181" s="161"/>
      <c r="M181" s="184">
        <v>0</v>
      </c>
      <c r="N181" s="161">
        <f t="shared" si="0"/>
        <v>0</v>
      </c>
      <c r="O181" s="159">
        <f t="shared" si="1"/>
        <v>0</v>
      </c>
      <c r="P181" s="160">
        <f t="shared" si="2"/>
        <v>0</v>
      </c>
      <c r="Q181" s="233"/>
      <c r="AG181" s="113" t="s">
        <v>122</v>
      </c>
      <c r="AI181" s="113" t="s">
        <v>118</v>
      </c>
      <c r="AJ181" s="113" t="s">
        <v>67</v>
      </c>
      <c r="AN181" s="17" t="s">
        <v>116</v>
      </c>
      <c r="AT181" s="114" t="e">
        <f>IF(#REF!="základní",J181,0)</f>
        <v>#REF!</v>
      </c>
      <c r="AU181" s="114" t="e">
        <f>IF(#REF!="snížená",J181,0)</f>
        <v>#REF!</v>
      </c>
      <c r="AV181" s="114" t="e">
        <f>IF(#REF!="zákl. přenesená",J181,0)</f>
        <v>#REF!</v>
      </c>
      <c r="AW181" s="114" t="e">
        <f>IF(#REF!="sníž. přenesená",J181,0)</f>
        <v>#REF!</v>
      </c>
      <c r="AX181" s="114" t="e">
        <f>IF(#REF!="nulová",J181,0)</f>
        <v>#REF!</v>
      </c>
      <c r="AY181" s="17" t="s">
        <v>65</v>
      </c>
      <c r="AZ181" s="114">
        <f>ROUND(I181*H181,2)</f>
        <v>0</v>
      </c>
      <c r="BA181" s="17" t="s">
        <v>122</v>
      </c>
      <c r="BB181" s="113" t="s">
        <v>203</v>
      </c>
    </row>
    <row r="182" spans="2:54" s="14" customFormat="1">
      <c r="B182" s="126"/>
      <c r="D182" s="116" t="s">
        <v>123</v>
      </c>
      <c r="E182" s="127" t="s">
        <v>1</v>
      </c>
      <c r="F182" s="128" t="s">
        <v>602</v>
      </c>
      <c r="H182" s="127"/>
      <c r="I182" s="129"/>
      <c r="K182" s="187"/>
      <c r="L182" s="176"/>
      <c r="M182" s="184"/>
      <c r="N182" s="161"/>
      <c r="O182" s="159"/>
      <c r="P182" s="160"/>
      <c r="Q182" s="239"/>
      <c r="AI182" s="127" t="s">
        <v>123</v>
      </c>
      <c r="AJ182" s="127" t="s">
        <v>67</v>
      </c>
      <c r="AK182" s="14" t="s">
        <v>65</v>
      </c>
      <c r="AL182" s="14" t="s">
        <v>28</v>
      </c>
      <c r="AM182" s="14" t="s">
        <v>57</v>
      </c>
      <c r="AN182" s="127" t="s">
        <v>116</v>
      </c>
    </row>
    <row r="183" spans="2:54" s="12" customFormat="1">
      <c r="B183" s="115"/>
      <c r="D183" s="116" t="s">
        <v>123</v>
      </c>
      <c r="E183" s="117" t="s">
        <v>1</v>
      </c>
      <c r="F183" s="118" t="s">
        <v>632</v>
      </c>
      <c r="H183" s="119"/>
      <c r="I183" s="120"/>
      <c r="K183" s="185"/>
      <c r="L183" s="174"/>
      <c r="M183" s="184"/>
      <c r="N183" s="161"/>
      <c r="O183" s="159"/>
      <c r="P183" s="160"/>
      <c r="Q183" s="237"/>
      <c r="AI183" s="117" t="s">
        <v>123</v>
      </c>
      <c r="AJ183" s="117" t="s">
        <v>67</v>
      </c>
      <c r="AK183" s="12" t="s">
        <v>67</v>
      </c>
      <c r="AL183" s="12" t="s">
        <v>28</v>
      </c>
      <c r="AM183" s="12" t="s">
        <v>57</v>
      </c>
      <c r="AN183" s="117" t="s">
        <v>116</v>
      </c>
    </row>
    <row r="184" spans="2:54" s="13" customFormat="1">
      <c r="B184" s="121"/>
      <c r="D184" s="116" t="s">
        <v>123</v>
      </c>
      <c r="E184" s="122" t="s">
        <v>1</v>
      </c>
      <c r="F184" s="123" t="s">
        <v>125</v>
      </c>
      <c r="H184" s="124"/>
      <c r="I184" s="125"/>
      <c r="K184" s="186"/>
      <c r="L184" s="175"/>
      <c r="M184" s="184"/>
      <c r="N184" s="161"/>
      <c r="O184" s="159"/>
      <c r="P184" s="160"/>
      <c r="Q184" s="238"/>
      <c r="AI184" s="122" t="s">
        <v>123</v>
      </c>
      <c r="AJ184" s="122" t="s">
        <v>67</v>
      </c>
      <c r="AK184" s="13" t="s">
        <v>122</v>
      </c>
      <c r="AL184" s="13" t="s">
        <v>28</v>
      </c>
      <c r="AM184" s="13" t="s">
        <v>65</v>
      </c>
      <c r="AN184" s="122" t="s">
        <v>116</v>
      </c>
    </row>
    <row r="185" spans="2:54" s="1" customFormat="1" ht="16.5" customHeight="1">
      <c r="B185" s="106"/>
      <c r="C185" s="130" t="s">
        <v>196</v>
      </c>
      <c r="D185" s="130" t="s">
        <v>224</v>
      </c>
      <c r="E185" s="131" t="s">
        <v>633</v>
      </c>
      <c r="F185" s="132" t="s">
        <v>634</v>
      </c>
      <c r="G185" s="133" t="s">
        <v>212</v>
      </c>
      <c r="H185" s="134"/>
      <c r="I185" s="135">
        <v>437</v>
      </c>
      <c r="J185" s="155">
        <f>ROUND(I185*H185,2)</f>
        <v>0</v>
      </c>
      <c r="K185" s="196"/>
      <c r="L185" s="161"/>
      <c r="M185" s="184">
        <v>0</v>
      </c>
      <c r="N185" s="161">
        <f>M185*I185</f>
        <v>0</v>
      </c>
      <c r="O185" s="159">
        <f t="shared" si="1"/>
        <v>0</v>
      </c>
      <c r="P185" s="160">
        <f t="shared" si="2"/>
        <v>0</v>
      </c>
      <c r="Q185" s="233"/>
      <c r="AG185" s="113" t="s">
        <v>140</v>
      </c>
      <c r="AI185" s="113" t="s">
        <v>224</v>
      </c>
      <c r="AJ185" s="113" t="s">
        <v>67</v>
      </c>
      <c r="AN185" s="17" t="s">
        <v>116</v>
      </c>
      <c r="AT185" s="114" t="e">
        <f>IF(#REF!="základní",J185,0)</f>
        <v>#REF!</v>
      </c>
      <c r="AU185" s="114" t="e">
        <f>IF(#REF!="snížená",J185,0)</f>
        <v>#REF!</v>
      </c>
      <c r="AV185" s="114" t="e">
        <f>IF(#REF!="zákl. přenesená",J185,0)</f>
        <v>#REF!</v>
      </c>
      <c r="AW185" s="114" t="e">
        <f>IF(#REF!="sníž. přenesená",J185,0)</f>
        <v>#REF!</v>
      </c>
      <c r="AX185" s="114" t="e">
        <f>IF(#REF!="nulová",J185,0)</f>
        <v>#REF!</v>
      </c>
      <c r="AY185" s="17" t="s">
        <v>65</v>
      </c>
      <c r="AZ185" s="114">
        <f>ROUND(I185*H185,2)</f>
        <v>0</v>
      </c>
      <c r="BA185" s="17" t="s">
        <v>122</v>
      </c>
      <c r="BB185" s="113" t="s">
        <v>208</v>
      </c>
    </row>
    <row r="186" spans="2:54" s="12" customFormat="1">
      <c r="B186" s="115"/>
      <c r="D186" s="116" t="s">
        <v>123</v>
      </c>
      <c r="E186" s="117" t="s">
        <v>1</v>
      </c>
      <c r="F186" s="118" t="s">
        <v>635</v>
      </c>
      <c r="H186" s="119"/>
      <c r="I186" s="120"/>
      <c r="K186" s="185"/>
      <c r="L186" s="174"/>
      <c r="M186" s="184"/>
      <c r="N186" s="161"/>
      <c r="O186" s="159"/>
      <c r="P186" s="160"/>
      <c r="Q186" s="237"/>
      <c r="AI186" s="117" t="s">
        <v>123</v>
      </c>
      <c r="AJ186" s="117" t="s">
        <v>67</v>
      </c>
      <c r="AK186" s="12" t="s">
        <v>67</v>
      </c>
      <c r="AL186" s="12" t="s">
        <v>28</v>
      </c>
      <c r="AM186" s="12" t="s">
        <v>57</v>
      </c>
      <c r="AN186" s="117" t="s">
        <v>116</v>
      </c>
    </row>
    <row r="187" spans="2:54" s="13" customFormat="1">
      <c r="B187" s="121"/>
      <c r="D187" s="116" t="s">
        <v>123</v>
      </c>
      <c r="E187" s="122" t="s">
        <v>1</v>
      </c>
      <c r="F187" s="123" t="s">
        <v>125</v>
      </c>
      <c r="H187" s="124"/>
      <c r="I187" s="125"/>
      <c r="K187" s="186"/>
      <c r="L187" s="175"/>
      <c r="M187" s="184"/>
      <c r="N187" s="161"/>
      <c r="O187" s="159"/>
      <c r="P187" s="160"/>
      <c r="Q187" s="238"/>
      <c r="AI187" s="122" t="s">
        <v>123</v>
      </c>
      <c r="AJ187" s="122" t="s">
        <v>67</v>
      </c>
      <c r="AK187" s="13" t="s">
        <v>122</v>
      </c>
      <c r="AL187" s="13" t="s">
        <v>28</v>
      </c>
      <c r="AM187" s="13" t="s">
        <v>65</v>
      </c>
      <c r="AN187" s="122" t="s">
        <v>116</v>
      </c>
    </row>
    <row r="188" spans="2:54" s="11" customFormat="1" ht="22.95" customHeight="1">
      <c r="B188" s="97"/>
      <c r="D188" s="98" t="s">
        <v>56</v>
      </c>
      <c r="E188" s="104" t="s">
        <v>67</v>
      </c>
      <c r="F188" s="104" t="s">
        <v>248</v>
      </c>
      <c r="I188" s="100"/>
      <c r="J188" s="105">
        <f>SUM(J189:J203)</f>
        <v>0</v>
      </c>
      <c r="K188" s="189"/>
      <c r="L188" s="177"/>
      <c r="M188" s="184"/>
      <c r="N188" s="161"/>
      <c r="O188" s="159"/>
      <c r="P188" s="160"/>
      <c r="Q188" s="236"/>
      <c r="AG188" s="98" t="s">
        <v>65</v>
      </c>
      <c r="AI188" s="102" t="s">
        <v>56</v>
      </c>
      <c r="AJ188" s="102" t="s">
        <v>65</v>
      </c>
      <c r="AN188" s="98" t="s">
        <v>116</v>
      </c>
      <c r="AZ188" s="103">
        <f>AZ189</f>
        <v>0</v>
      </c>
    </row>
    <row r="189" spans="2:54" s="1" customFormat="1" ht="37.950000000000003" customHeight="1">
      <c r="B189" s="106"/>
      <c r="C189" s="107" t="s">
        <v>179</v>
      </c>
      <c r="D189" s="107" t="s">
        <v>118</v>
      </c>
      <c r="E189" s="108" t="s">
        <v>636</v>
      </c>
      <c r="F189" s="109" t="s">
        <v>637</v>
      </c>
      <c r="G189" s="110" t="s">
        <v>160</v>
      </c>
      <c r="H189" s="111"/>
      <c r="I189" s="112">
        <v>70</v>
      </c>
      <c r="J189" s="154">
        <f>ROUND(I189*H189,2)</f>
        <v>0</v>
      </c>
      <c r="K189" s="184"/>
      <c r="L189" s="161"/>
      <c r="M189" s="184">
        <v>0</v>
      </c>
      <c r="N189" s="161">
        <f t="shared" si="0"/>
        <v>0</v>
      </c>
      <c r="O189" s="159">
        <f t="shared" si="1"/>
        <v>0</v>
      </c>
      <c r="P189" s="160">
        <f t="shared" si="2"/>
        <v>0</v>
      </c>
      <c r="Q189" s="233"/>
      <c r="AG189" s="113" t="s">
        <v>122</v>
      </c>
      <c r="AI189" s="113" t="s">
        <v>118</v>
      </c>
      <c r="AJ189" s="113" t="s">
        <v>67</v>
      </c>
      <c r="AN189" s="17" t="s">
        <v>116</v>
      </c>
      <c r="AT189" s="114" t="e">
        <f>IF(#REF!="základní",J189,0)</f>
        <v>#REF!</v>
      </c>
      <c r="AU189" s="114" t="e">
        <f>IF(#REF!="snížená",J189,0)</f>
        <v>#REF!</v>
      </c>
      <c r="AV189" s="114" t="e">
        <f>IF(#REF!="zákl. přenesená",J189,0)</f>
        <v>#REF!</v>
      </c>
      <c r="AW189" s="114" t="e">
        <f>IF(#REF!="sníž. přenesená",J189,0)</f>
        <v>#REF!</v>
      </c>
      <c r="AX189" s="114" t="e">
        <f>IF(#REF!="nulová",J189,0)</f>
        <v>#REF!</v>
      </c>
      <c r="AY189" s="17" t="s">
        <v>65</v>
      </c>
      <c r="AZ189" s="114">
        <f>ROUND(I189*H189,2)</f>
        <v>0</v>
      </c>
      <c r="BA189" s="17" t="s">
        <v>122</v>
      </c>
      <c r="BB189" s="113" t="s">
        <v>213</v>
      </c>
    </row>
    <row r="190" spans="2:54" s="11" customFormat="1" ht="22.95" customHeight="1">
      <c r="B190" s="97"/>
      <c r="D190" s="98" t="s">
        <v>56</v>
      </c>
      <c r="E190" s="104" t="s">
        <v>122</v>
      </c>
      <c r="F190" s="104" t="s">
        <v>638</v>
      </c>
      <c r="I190" s="100"/>
      <c r="J190" s="105">
        <f>AZ190</f>
        <v>0</v>
      </c>
      <c r="K190" s="189"/>
      <c r="L190" s="177"/>
      <c r="M190" s="184"/>
      <c r="N190" s="161"/>
      <c r="O190" s="159"/>
      <c r="P190" s="160"/>
      <c r="Q190" s="236"/>
      <c r="AG190" s="98" t="s">
        <v>65</v>
      </c>
      <c r="AI190" s="102" t="s">
        <v>56</v>
      </c>
      <c r="AJ190" s="102" t="s">
        <v>65</v>
      </c>
      <c r="AN190" s="98" t="s">
        <v>116</v>
      </c>
      <c r="AZ190" s="103">
        <f>SUM(AZ191:AZ203)</f>
        <v>0</v>
      </c>
    </row>
    <row r="191" spans="2:54" s="1" customFormat="1" ht="16.5" customHeight="1">
      <c r="B191" s="106"/>
      <c r="C191" s="107" t="s">
        <v>205</v>
      </c>
      <c r="D191" s="107" t="s">
        <v>118</v>
      </c>
      <c r="E191" s="108" t="s">
        <v>639</v>
      </c>
      <c r="F191" s="109" t="s">
        <v>640</v>
      </c>
      <c r="G191" s="110" t="s">
        <v>173</v>
      </c>
      <c r="H191" s="111"/>
      <c r="I191" s="112">
        <v>1520</v>
      </c>
      <c r="J191" s="154">
        <f>ROUND(I191*H191,2)</f>
        <v>0</v>
      </c>
      <c r="K191" s="184"/>
      <c r="L191" s="161"/>
      <c r="M191" s="184">
        <v>0</v>
      </c>
      <c r="N191" s="161">
        <f>M191*I191</f>
        <v>0</v>
      </c>
      <c r="O191" s="159">
        <f t="shared" si="1"/>
        <v>0</v>
      </c>
      <c r="P191" s="160">
        <f t="shared" si="2"/>
        <v>0</v>
      </c>
      <c r="Q191" s="233"/>
      <c r="AG191" s="113" t="s">
        <v>122</v>
      </c>
      <c r="AI191" s="113" t="s">
        <v>118</v>
      </c>
      <c r="AJ191" s="113" t="s">
        <v>67</v>
      </c>
      <c r="AN191" s="17" t="s">
        <v>116</v>
      </c>
      <c r="AT191" s="114" t="e">
        <f>IF(#REF!="základní",J191,0)</f>
        <v>#REF!</v>
      </c>
      <c r="AU191" s="114" t="e">
        <f>IF(#REF!="snížená",J191,0)</f>
        <v>#REF!</v>
      </c>
      <c r="AV191" s="114" t="e">
        <f>IF(#REF!="zákl. přenesená",J191,0)</f>
        <v>#REF!</v>
      </c>
      <c r="AW191" s="114" t="e">
        <f>IF(#REF!="sníž. přenesená",J191,0)</f>
        <v>#REF!</v>
      </c>
      <c r="AX191" s="114" t="e">
        <f>IF(#REF!="nulová",J191,0)</f>
        <v>#REF!</v>
      </c>
      <c r="AY191" s="17" t="s">
        <v>65</v>
      </c>
      <c r="AZ191" s="114">
        <f>ROUND(I191*H191,2)</f>
        <v>0</v>
      </c>
      <c r="BA191" s="17" t="s">
        <v>122</v>
      </c>
      <c r="BB191" s="113" t="s">
        <v>217</v>
      </c>
    </row>
    <row r="192" spans="2:54" s="14" customFormat="1">
      <c r="B192" s="126"/>
      <c r="D192" s="116" t="s">
        <v>123</v>
      </c>
      <c r="E192" s="127" t="s">
        <v>1</v>
      </c>
      <c r="F192" s="128" t="s">
        <v>602</v>
      </c>
      <c r="H192" s="127"/>
      <c r="I192" s="129"/>
      <c r="K192" s="187"/>
      <c r="L192" s="176"/>
      <c r="M192" s="184"/>
      <c r="N192" s="161"/>
      <c r="O192" s="159"/>
      <c r="P192" s="160"/>
      <c r="Q192" s="239"/>
      <c r="AI192" s="127" t="s">
        <v>123</v>
      </c>
      <c r="AJ192" s="127" t="s">
        <v>67</v>
      </c>
      <c r="AK192" s="14" t="s">
        <v>65</v>
      </c>
      <c r="AL192" s="14" t="s">
        <v>28</v>
      </c>
      <c r="AM192" s="14" t="s">
        <v>57</v>
      </c>
      <c r="AN192" s="127" t="s">
        <v>116</v>
      </c>
    </row>
    <row r="193" spans="2:54" s="12" customFormat="1">
      <c r="B193" s="115"/>
      <c r="D193" s="116" t="s">
        <v>123</v>
      </c>
      <c r="E193" s="117" t="s">
        <v>1</v>
      </c>
      <c r="F193" s="118" t="s">
        <v>641</v>
      </c>
      <c r="H193" s="119"/>
      <c r="I193" s="120"/>
      <c r="K193" s="185"/>
      <c r="L193" s="174"/>
      <c r="M193" s="184"/>
      <c r="N193" s="161"/>
      <c r="O193" s="159"/>
      <c r="P193" s="160"/>
      <c r="Q193" s="237"/>
      <c r="AI193" s="117" t="s">
        <v>123</v>
      </c>
      <c r="AJ193" s="117" t="s">
        <v>67</v>
      </c>
      <c r="AK193" s="12" t="s">
        <v>67</v>
      </c>
      <c r="AL193" s="12" t="s">
        <v>28</v>
      </c>
      <c r="AM193" s="12" t="s">
        <v>57</v>
      </c>
      <c r="AN193" s="117" t="s">
        <v>116</v>
      </c>
    </row>
    <row r="194" spans="2:54" s="13" customFormat="1">
      <c r="B194" s="121"/>
      <c r="D194" s="116" t="s">
        <v>123</v>
      </c>
      <c r="E194" s="122" t="s">
        <v>1</v>
      </c>
      <c r="F194" s="123" t="s">
        <v>125</v>
      </c>
      <c r="H194" s="124"/>
      <c r="I194" s="125"/>
      <c r="K194" s="186"/>
      <c r="L194" s="175"/>
      <c r="M194" s="184"/>
      <c r="N194" s="161"/>
      <c r="O194" s="159"/>
      <c r="P194" s="160"/>
      <c r="Q194" s="238"/>
      <c r="AI194" s="122" t="s">
        <v>123</v>
      </c>
      <c r="AJ194" s="122" t="s">
        <v>67</v>
      </c>
      <c r="AK194" s="13" t="s">
        <v>122</v>
      </c>
      <c r="AL194" s="13" t="s">
        <v>28</v>
      </c>
      <c r="AM194" s="13" t="s">
        <v>65</v>
      </c>
      <c r="AN194" s="122" t="s">
        <v>116</v>
      </c>
    </row>
    <row r="195" spans="2:54" s="1" customFormat="1" ht="33" customHeight="1">
      <c r="B195" s="106"/>
      <c r="C195" s="107" t="s">
        <v>184</v>
      </c>
      <c r="D195" s="107" t="s">
        <v>118</v>
      </c>
      <c r="E195" s="108" t="s">
        <v>642</v>
      </c>
      <c r="F195" s="109" t="s">
        <v>643</v>
      </c>
      <c r="G195" s="110" t="s">
        <v>173</v>
      </c>
      <c r="H195" s="111"/>
      <c r="I195" s="112">
        <v>4310</v>
      </c>
      <c r="J195" s="154">
        <f>ROUND(I195*H195,2)</f>
        <v>0</v>
      </c>
      <c r="K195" s="184"/>
      <c r="L195" s="161"/>
      <c r="M195" s="184">
        <v>0</v>
      </c>
      <c r="N195" s="161">
        <f t="shared" ref="N195:N257" si="3">M195*I195</f>
        <v>0</v>
      </c>
      <c r="O195" s="159">
        <f t="shared" ref="O195:O252" si="4">H195-M195-K195</f>
        <v>0</v>
      </c>
      <c r="P195" s="160">
        <f t="shared" ref="P195:P252" si="5">J195-N195-L195</f>
        <v>0</v>
      </c>
      <c r="Q195" s="233"/>
      <c r="AG195" s="113" t="s">
        <v>122</v>
      </c>
      <c r="AI195" s="113" t="s">
        <v>118</v>
      </c>
      <c r="AJ195" s="113" t="s">
        <v>67</v>
      </c>
      <c r="AN195" s="17" t="s">
        <v>116</v>
      </c>
      <c r="AT195" s="114" t="e">
        <f>IF(#REF!="základní",J195,0)</f>
        <v>#REF!</v>
      </c>
      <c r="AU195" s="114" t="e">
        <f>IF(#REF!="snížená",J195,0)</f>
        <v>#REF!</v>
      </c>
      <c r="AV195" s="114" t="e">
        <f>IF(#REF!="zákl. přenesená",J195,0)</f>
        <v>#REF!</v>
      </c>
      <c r="AW195" s="114" t="e">
        <f>IF(#REF!="sníž. přenesená",J195,0)</f>
        <v>#REF!</v>
      </c>
      <c r="AX195" s="114" t="e">
        <f>IF(#REF!="nulová",J195,0)</f>
        <v>#REF!</v>
      </c>
      <c r="AY195" s="17" t="s">
        <v>65</v>
      </c>
      <c r="AZ195" s="114">
        <f>ROUND(I195*H195,2)</f>
        <v>0</v>
      </c>
      <c r="BA195" s="17" t="s">
        <v>122</v>
      </c>
      <c r="BB195" s="113" t="s">
        <v>221</v>
      </c>
    </row>
    <row r="196" spans="2:54" s="14" customFormat="1">
      <c r="B196" s="126"/>
      <c r="D196" s="116" t="s">
        <v>123</v>
      </c>
      <c r="E196" s="127" t="s">
        <v>1</v>
      </c>
      <c r="F196" s="128" t="s">
        <v>644</v>
      </c>
      <c r="H196" s="127"/>
      <c r="I196" s="129"/>
      <c r="K196" s="187"/>
      <c r="L196" s="176"/>
      <c r="M196" s="184"/>
      <c r="N196" s="161"/>
      <c r="O196" s="159"/>
      <c r="P196" s="160"/>
      <c r="Q196" s="239"/>
      <c r="AI196" s="127" t="s">
        <v>123</v>
      </c>
      <c r="AJ196" s="127" t="s">
        <v>67</v>
      </c>
      <c r="AK196" s="14" t="s">
        <v>65</v>
      </c>
      <c r="AL196" s="14" t="s">
        <v>28</v>
      </c>
      <c r="AM196" s="14" t="s">
        <v>57</v>
      </c>
      <c r="AN196" s="127" t="s">
        <v>116</v>
      </c>
    </row>
    <row r="197" spans="2:54" s="12" customFormat="1">
      <c r="B197" s="115"/>
      <c r="D197" s="116" t="s">
        <v>123</v>
      </c>
      <c r="E197" s="117" t="s">
        <v>1</v>
      </c>
      <c r="F197" s="118" t="s">
        <v>645</v>
      </c>
      <c r="H197" s="119"/>
      <c r="I197" s="120"/>
      <c r="K197" s="185"/>
      <c r="L197" s="174"/>
      <c r="M197" s="184"/>
      <c r="N197" s="161"/>
      <c r="O197" s="159"/>
      <c r="P197" s="160"/>
      <c r="Q197" s="237"/>
      <c r="AI197" s="117" t="s">
        <v>123</v>
      </c>
      <c r="AJ197" s="117" t="s">
        <v>67</v>
      </c>
      <c r="AK197" s="12" t="s">
        <v>67</v>
      </c>
      <c r="AL197" s="12" t="s">
        <v>28</v>
      </c>
      <c r="AM197" s="12" t="s">
        <v>57</v>
      </c>
      <c r="AN197" s="117" t="s">
        <v>116</v>
      </c>
    </row>
    <row r="198" spans="2:54" s="13" customFormat="1">
      <c r="B198" s="121"/>
      <c r="D198" s="116" t="s">
        <v>123</v>
      </c>
      <c r="E198" s="122" t="s">
        <v>1</v>
      </c>
      <c r="F198" s="123" t="s">
        <v>125</v>
      </c>
      <c r="H198" s="124"/>
      <c r="I198" s="125"/>
      <c r="K198" s="186"/>
      <c r="L198" s="175"/>
      <c r="M198" s="184"/>
      <c r="N198" s="161"/>
      <c r="O198" s="159"/>
      <c r="P198" s="160"/>
      <c r="Q198" s="238"/>
      <c r="AI198" s="122" t="s">
        <v>123</v>
      </c>
      <c r="AJ198" s="122" t="s">
        <v>67</v>
      </c>
      <c r="AK198" s="13" t="s">
        <v>122</v>
      </c>
      <c r="AL198" s="13" t="s">
        <v>28</v>
      </c>
      <c r="AM198" s="13" t="s">
        <v>65</v>
      </c>
      <c r="AN198" s="122" t="s">
        <v>116</v>
      </c>
    </row>
    <row r="199" spans="2:54" s="1" customFormat="1" ht="24.15" customHeight="1">
      <c r="B199" s="106"/>
      <c r="C199" s="107" t="s">
        <v>6</v>
      </c>
      <c r="D199" s="107" t="s">
        <v>118</v>
      </c>
      <c r="E199" s="108" t="s">
        <v>646</v>
      </c>
      <c r="F199" s="109" t="s">
        <v>647</v>
      </c>
      <c r="G199" s="110" t="s">
        <v>121</v>
      </c>
      <c r="H199" s="111"/>
      <c r="I199" s="112">
        <v>855</v>
      </c>
      <c r="J199" s="154">
        <f>ROUND(I199*H199,2)</f>
        <v>0</v>
      </c>
      <c r="K199" s="184"/>
      <c r="L199" s="161"/>
      <c r="M199" s="184">
        <v>0</v>
      </c>
      <c r="N199" s="161">
        <f t="shared" si="3"/>
        <v>0</v>
      </c>
      <c r="O199" s="159">
        <f t="shared" si="4"/>
        <v>0</v>
      </c>
      <c r="P199" s="160">
        <f t="shared" si="5"/>
        <v>0</v>
      </c>
      <c r="Q199" s="233"/>
      <c r="AG199" s="113" t="s">
        <v>122</v>
      </c>
      <c r="AI199" s="113" t="s">
        <v>118</v>
      </c>
      <c r="AJ199" s="113" t="s">
        <v>67</v>
      </c>
      <c r="AN199" s="17" t="s">
        <v>116</v>
      </c>
      <c r="AT199" s="114" t="e">
        <f>IF(#REF!="základní",J199,0)</f>
        <v>#REF!</v>
      </c>
      <c r="AU199" s="114" t="e">
        <f>IF(#REF!="snížená",J199,0)</f>
        <v>#REF!</v>
      </c>
      <c r="AV199" s="114" t="e">
        <f>IF(#REF!="zákl. přenesená",J199,0)</f>
        <v>#REF!</v>
      </c>
      <c r="AW199" s="114" t="e">
        <f>IF(#REF!="sníž. přenesená",J199,0)</f>
        <v>#REF!</v>
      </c>
      <c r="AX199" s="114" t="e">
        <f>IF(#REF!="nulová",J199,0)</f>
        <v>#REF!</v>
      </c>
      <c r="AY199" s="17" t="s">
        <v>65</v>
      </c>
      <c r="AZ199" s="114">
        <f>ROUND(I199*H199,2)</f>
        <v>0</v>
      </c>
      <c r="BA199" s="17" t="s">
        <v>122</v>
      </c>
      <c r="BB199" s="113" t="s">
        <v>227</v>
      </c>
    </row>
    <row r="200" spans="2:54" s="14" customFormat="1">
      <c r="B200" s="126"/>
      <c r="D200" s="116" t="s">
        <v>123</v>
      </c>
      <c r="E200" s="127" t="s">
        <v>1</v>
      </c>
      <c r="F200" s="128" t="s">
        <v>644</v>
      </c>
      <c r="H200" s="127"/>
      <c r="I200" s="129"/>
      <c r="K200" s="187"/>
      <c r="L200" s="176"/>
      <c r="M200" s="184"/>
      <c r="N200" s="161"/>
      <c r="O200" s="159"/>
      <c r="P200" s="160"/>
      <c r="Q200" s="239"/>
      <c r="AI200" s="127" t="s">
        <v>123</v>
      </c>
      <c r="AJ200" s="127" t="s">
        <v>67</v>
      </c>
      <c r="AK200" s="14" t="s">
        <v>65</v>
      </c>
      <c r="AL200" s="14" t="s">
        <v>28</v>
      </c>
      <c r="AM200" s="14" t="s">
        <v>57</v>
      </c>
      <c r="AN200" s="127" t="s">
        <v>116</v>
      </c>
    </row>
    <row r="201" spans="2:54" s="12" customFormat="1">
      <c r="B201" s="115"/>
      <c r="D201" s="116" t="s">
        <v>123</v>
      </c>
      <c r="E201" s="117" t="s">
        <v>1</v>
      </c>
      <c r="F201" s="118" t="s">
        <v>648</v>
      </c>
      <c r="H201" s="119"/>
      <c r="I201" s="120"/>
      <c r="K201" s="185"/>
      <c r="L201" s="174"/>
      <c r="M201" s="184"/>
      <c r="N201" s="161"/>
      <c r="O201" s="159"/>
      <c r="P201" s="160"/>
      <c r="Q201" s="237"/>
      <c r="AI201" s="117" t="s">
        <v>123</v>
      </c>
      <c r="AJ201" s="117" t="s">
        <v>67</v>
      </c>
      <c r="AK201" s="12" t="s">
        <v>67</v>
      </c>
      <c r="AL201" s="12" t="s">
        <v>28</v>
      </c>
      <c r="AM201" s="12" t="s">
        <v>57</v>
      </c>
      <c r="AN201" s="117" t="s">
        <v>116</v>
      </c>
    </row>
    <row r="202" spans="2:54" s="13" customFormat="1">
      <c r="B202" s="121"/>
      <c r="D202" s="116" t="s">
        <v>123</v>
      </c>
      <c r="E202" s="122" t="s">
        <v>1</v>
      </c>
      <c r="F202" s="123" t="s">
        <v>125</v>
      </c>
      <c r="H202" s="124"/>
      <c r="I202" s="125"/>
      <c r="K202" s="186"/>
      <c r="L202" s="175"/>
      <c r="M202" s="184"/>
      <c r="N202" s="161"/>
      <c r="O202" s="159"/>
      <c r="P202" s="160"/>
      <c r="Q202" s="238"/>
      <c r="AI202" s="122" t="s">
        <v>123</v>
      </c>
      <c r="AJ202" s="122" t="s">
        <v>67</v>
      </c>
      <c r="AK202" s="13" t="s">
        <v>122</v>
      </c>
      <c r="AL202" s="13" t="s">
        <v>28</v>
      </c>
      <c r="AM202" s="13" t="s">
        <v>65</v>
      </c>
      <c r="AN202" s="122" t="s">
        <v>116</v>
      </c>
    </row>
    <row r="203" spans="2:54" s="1" customFormat="1" ht="24.15" customHeight="1">
      <c r="B203" s="106"/>
      <c r="C203" s="107" t="s">
        <v>188</v>
      </c>
      <c r="D203" s="107" t="s">
        <v>118</v>
      </c>
      <c r="E203" s="108" t="s">
        <v>649</v>
      </c>
      <c r="F203" s="109" t="s">
        <v>650</v>
      </c>
      <c r="G203" s="110" t="s">
        <v>121</v>
      </c>
      <c r="H203" s="111"/>
      <c r="I203" s="112">
        <v>172</v>
      </c>
      <c r="J203" s="154">
        <f>ROUND(I203*H203,2)</f>
        <v>0</v>
      </c>
      <c r="K203" s="184"/>
      <c r="L203" s="161"/>
      <c r="M203" s="184">
        <v>0</v>
      </c>
      <c r="N203" s="161">
        <f t="shared" si="3"/>
        <v>0</v>
      </c>
      <c r="O203" s="159">
        <f t="shared" si="4"/>
        <v>0</v>
      </c>
      <c r="P203" s="160">
        <f t="shared" si="5"/>
        <v>0</v>
      </c>
      <c r="Q203" s="233"/>
      <c r="AG203" s="113" t="s">
        <v>122</v>
      </c>
      <c r="AI203" s="113" t="s">
        <v>118</v>
      </c>
      <c r="AJ203" s="113" t="s">
        <v>67</v>
      </c>
      <c r="AN203" s="17" t="s">
        <v>116</v>
      </c>
      <c r="AT203" s="114" t="e">
        <f>IF(#REF!="základní",J203,0)</f>
        <v>#REF!</v>
      </c>
      <c r="AU203" s="114" t="e">
        <f>IF(#REF!="snížená",J203,0)</f>
        <v>#REF!</v>
      </c>
      <c r="AV203" s="114" t="e">
        <f>IF(#REF!="zákl. přenesená",J203,0)</f>
        <v>#REF!</v>
      </c>
      <c r="AW203" s="114" t="e">
        <f>IF(#REF!="sníž. přenesená",J203,0)</f>
        <v>#REF!</v>
      </c>
      <c r="AX203" s="114" t="e">
        <f>IF(#REF!="nulová",J203,0)</f>
        <v>#REF!</v>
      </c>
      <c r="AY203" s="17" t="s">
        <v>65</v>
      </c>
      <c r="AZ203" s="114">
        <f>ROUND(I203*H203,2)</f>
        <v>0</v>
      </c>
      <c r="BA203" s="17" t="s">
        <v>122</v>
      </c>
      <c r="BB203" s="113" t="s">
        <v>231</v>
      </c>
    </row>
    <row r="204" spans="2:54" s="11" customFormat="1" ht="22.95" customHeight="1">
      <c r="B204" s="97"/>
      <c r="D204" s="98" t="s">
        <v>56</v>
      </c>
      <c r="E204" s="104" t="s">
        <v>137</v>
      </c>
      <c r="F204" s="104" t="s">
        <v>267</v>
      </c>
      <c r="I204" s="100"/>
      <c r="J204" s="105">
        <f>SUM(J205:J225)</f>
        <v>0</v>
      </c>
      <c r="K204" s="189"/>
      <c r="L204" s="177"/>
      <c r="M204" s="189"/>
      <c r="N204" s="161"/>
      <c r="O204" s="159"/>
      <c r="P204" s="160"/>
      <c r="Q204" s="236"/>
      <c r="AG204" s="98" t="s">
        <v>65</v>
      </c>
      <c r="AI204" s="102" t="s">
        <v>56</v>
      </c>
      <c r="AJ204" s="102" t="s">
        <v>65</v>
      </c>
      <c r="AN204" s="98" t="s">
        <v>116</v>
      </c>
      <c r="AZ204" s="103">
        <f>SUM(AZ205:AZ228)</f>
        <v>0</v>
      </c>
    </row>
    <row r="205" spans="2:54" s="1" customFormat="1" ht="24.15" customHeight="1">
      <c r="B205" s="106"/>
      <c r="C205" s="107" t="s">
        <v>223</v>
      </c>
      <c r="D205" s="107" t="s">
        <v>118</v>
      </c>
      <c r="E205" s="108" t="s">
        <v>309</v>
      </c>
      <c r="F205" s="109" t="s">
        <v>310</v>
      </c>
      <c r="G205" s="110" t="s">
        <v>121</v>
      </c>
      <c r="H205" s="111"/>
      <c r="I205" s="112">
        <v>205</v>
      </c>
      <c r="J205" s="154">
        <f>ROUND(I205*H205,2)</f>
        <v>0</v>
      </c>
      <c r="K205" s="184"/>
      <c r="L205" s="161"/>
      <c r="M205" s="184">
        <v>0</v>
      </c>
      <c r="N205" s="161">
        <f t="shared" si="3"/>
        <v>0</v>
      </c>
      <c r="O205" s="159">
        <f t="shared" si="4"/>
        <v>0</v>
      </c>
      <c r="P205" s="160">
        <f t="shared" si="5"/>
        <v>0</v>
      </c>
      <c r="Q205" s="233"/>
      <c r="AG205" s="113" t="s">
        <v>122</v>
      </c>
      <c r="AI205" s="113" t="s">
        <v>118</v>
      </c>
      <c r="AJ205" s="113" t="s">
        <v>67</v>
      </c>
      <c r="AN205" s="17" t="s">
        <v>116</v>
      </c>
      <c r="AT205" s="114" t="e">
        <f>IF(#REF!="základní",J205,0)</f>
        <v>#REF!</v>
      </c>
      <c r="AU205" s="114" t="e">
        <f>IF(#REF!="snížená",J205,0)</f>
        <v>#REF!</v>
      </c>
      <c r="AV205" s="114" t="e">
        <f>IF(#REF!="zákl. přenesená",J205,0)</f>
        <v>#REF!</v>
      </c>
      <c r="AW205" s="114" t="e">
        <f>IF(#REF!="sníž. přenesená",J205,0)</f>
        <v>#REF!</v>
      </c>
      <c r="AX205" s="114" t="e">
        <f>IF(#REF!="nulová",J205,0)</f>
        <v>#REF!</v>
      </c>
      <c r="AY205" s="17" t="s">
        <v>65</v>
      </c>
      <c r="AZ205" s="114">
        <f>ROUND(I205*H205,2)</f>
        <v>0</v>
      </c>
      <c r="BA205" s="17" t="s">
        <v>122</v>
      </c>
      <c r="BB205" s="113" t="s">
        <v>651</v>
      </c>
    </row>
    <row r="206" spans="2:54" s="14" customFormat="1">
      <c r="B206" s="126"/>
      <c r="D206" s="116" t="s">
        <v>123</v>
      </c>
      <c r="E206" s="127" t="s">
        <v>1</v>
      </c>
      <c r="F206" s="128" t="s">
        <v>312</v>
      </c>
      <c r="H206" s="127"/>
      <c r="I206" s="129"/>
      <c r="K206" s="187"/>
      <c r="L206" s="176"/>
      <c r="M206" s="187"/>
      <c r="N206" s="161"/>
      <c r="O206" s="159"/>
      <c r="P206" s="160"/>
      <c r="Q206" s="239"/>
      <c r="AI206" s="127" t="s">
        <v>123</v>
      </c>
      <c r="AJ206" s="127" t="s">
        <v>67</v>
      </c>
      <c r="AK206" s="14" t="s">
        <v>65</v>
      </c>
      <c r="AL206" s="14" t="s">
        <v>28</v>
      </c>
      <c r="AM206" s="14" t="s">
        <v>57</v>
      </c>
      <c r="AN206" s="127" t="s">
        <v>116</v>
      </c>
    </row>
    <row r="207" spans="2:54" s="12" customFormat="1">
      <c r="B207" s="115"/>
      <c r="D207" s="116" t="s">
        <v>123</v>
      </c>
      <c r="E207" s="117" t="s">
        <v>1</v>
      </c>
      <c r="F207" s="118" t="s">
        <v>652</v>
      </c>
      <c r="H207" s="119"/>
      <c r="I207" s="120"/>
      <c r="K207" s="185"/>
      <c r="L207" s="174"/>
      <c r="M207" s="185"/>
      <c r="N207" s="161"/>
      <c r="O207" s="159"/>
      <c r="P207" s="160"/>
      <c r="Q207" s="237"/>
      <c r="AI207" s="117" t="s">
        <v>123</v>
      </c>
      <c r="AJ207" s="117" t="s">
        <v>67</v>
      </c>
      <c r="AK207" s="12" t="s">
        <v>67</v>
      </c>
      <c r="AL207" s="12" t="s">
        <v>28</v>
      </c>
      <c r="AM207" s="12" t="s">
        <v>57</v>
      </c>
      <c r="AN207" s="117" t="s">
        <v>116</v>
      </c>
    </row>
    <row r="208" spans="2:54" s="13" customFormat="1">
      <c r="B208" s="121"/>
      <c r="D208" s="116" t="s">
        <v>123</v>
      </c>
      <c r="E208" s="122" t="s">
        <v>1</v>
      </c>
      <c r="F208" s="123" t="s">
        <v>125</v>
      </c>
      <c r="H208" s="124"/>
      <c r="I208" s="125"/>
      <c r="K208" s="186"/>
      <c r="L208" s="175"/>
      <c r="M208" s="186"/>
      <c r="N208" s="161"/>
      <c r="O208" s="159"/>
      <c r="P208" s="160"/>
      <c r="Q208" s="238"/>
      <c r="AI208" s="122" t="s">
        <v>123</v>
      </c>
      <c r="AJ208" s="122" t="s">
        <v>67</v>
      </c>
      <c r="AK208" s="13" t="s">
        <v>122</v>
      </c>
      <c r="AL208" s="13" t="s">
        <v>28</v>
      </c>
      <c r="AM208" s="13" t="s">
        <v>65</v>
      </c>
      <c r="AN208" s="122" t="s">
        <v>116</v>
      </c>
    </row>
    <row r="209" spans="2:54" s="1" customFormat="1" ht="33" customHeight="1">
      <c r="B209" s="106"/>
      <c r="C209" s="107" t="s">
        <v>199</v>
      </c>
      <c r="D209" s="107" t="s">
        <v>118</v>
      </c>
      <c r="E209" s="108" t="s">
        <v>329</v>
      </c>
      <c r="F209" s="109" t="s">
        <v>330</v>
      </c>
      <c r="G209" s="110" t="s">
        <v>121</v>
      </c>
      <c r="H209" s="111"/>
      <c r="I209" s="112">
        <v>342</v>
      </c>
      <c r="J209" s="154">
        <f>ROUND(I209*H209,2)</f>
        <v>0</v>
      </c>
      <c r="K209" s="184"/>
      <c r="L209" s="161"/>
      <c r="M209" s="184">
        <v>0</v>
      </c>
      <c r="N209" s="161">
        <f t="shared" si="3"/>
        <v>0</v>
      </c>
      <c r="O209" s="159">
        <f t="shared" si="4"/>
        <v>0</v>
      </c>
      <c r="P209" s="160">
        <f t="shared" si="5"/>
        <v>0</v>
      </c>
      <c r="Q209" s="233"/>
      <c r="AG209" s="113" t="s">
        <v>122</v>
      </c>
      <c r="AI209" s="113" t="s">
        <v>118</v>
      </c>
      <c r="AJ209" s="113" t="s">
        <v>67</v>
      </c>
      <c r="AN209" s="17" t="s">
        <v>116</v>
      </c>
      <c r="AT209" s="114" t="e">
        <f>IF(#REF!="základní",J209,0)</f>
        <v>#REF!</v>
      </c>
      <c r="AU209" s="114" t="e">
        <f>IF(#REF!="snížená",J209,0)</f>
        <v>#REF!</v>
      </c>
      <c r="AV209" s="114" t="e">
        <f>IF(#REF!="zákl. přenesená",J209,0)</f>
        <v>#REF!</v>
      </c>
      <c r="AW209" s="114" t="e">
        <f>IF(#REF!="sníž. přenesená",J209,0)</f>
        <v>#REF!</v>
      </c>
      <c r="AX209" s="114" t="e">
        <f>IF(#REF!="nulová",J209,0)</f>
        <v>#REF!</v>
      </c>
      <c r="AY209" s="17" t="s">
        <v>65</v>
      </c>
      <c r="AZ209" s="114">
        <f>ROUND(I209*H209,2)</f>
        <v>0</v>
      </c>
      <c r="BA209" s="17" t="s">
        <v>122</v>
      </c>
      <c r="BB209" s="113" t="s">
        <v>653</v>
      </c>
    </row>
    <row r="210" spans="2:54" s="14" customFormat="1">
      <c r="B210" s="126"/>
      <c r="D210" s="116" t="s">
        <v>123</v>
      </c>
      <c r="E210" s="127" t="s">
        <v>1</v>
      </c>
      <c r="F210" s="128" t="s">
        <v>312</v>
      </c>
      <c r="H210" s="127"/>
      <c r="I210" s="129"/>
      <c r="K210" s="187"/>
      <c r="L210" s="176"/>
      <c r="M210" s="187"/>
      <c r="N210" s="161"/>
      <c r="O210" s="159"/>
      <c r="P210" s="160"/>
      <c r="Q210" s="239"/>
      <c r="AI210" s="127" t="s">
        <v>123</v>
      </c>
      <c r="AJ210" s="127" t="s">
        <v>67</v>
      </c>
      <c r="AK210" s="14" t="s">
        <v>65</v>
      </c>
      <c r="AL210" s="14" t="s">
        <v>28</v>
      </c>
      <c r="AM210" s="14" t="s">
        <v>57</v>
      </c>
      <c r="AN210" s="127" t="s">
        <v>116</v>
      </c>
    </row>
    <row r="211" spans="2:54" s="12" customFormat="1">
      <c r="B211" s="115"/>
      <c r="D211" s="116" t="s">
        <v>123</v>
      </c>
      <c r="E211" s="117" t="s">
        <v>1</v>
      </c>
      <c r="F211" s="118" t="s">
        <v>654</v>
      </c>
      <c r="H211" s="119"/>
      <c r="I211" s="120"/>
      <c r="K211" s="185"/>
      <c r="L211" s="174"/>
      <c r="M211" s="185"/>
      <c r="N211" s="161"/>
      <c r="O211" s="159"/>
      <c r="P211" s="160"/>
      <c r="Q211" s="237"/>
      <c r="AI211" s="117" t="s">
        <v>123</v>
      </c>
      <c r="AJ211" s="117" t="s">
        <v>67</v>
      </c>
      <c r="AK211" s="12" t="s">
        <v>67</v>
      </c>
      <c r="AL211" s="12" t="s">
        <v>28</v>
      </c>
      <c r="AM211" s="12" t="s">
        <v>57</v>
      </c>
      <c r="AN211" s="117" t="s">
        <v>116</v>
      </c>
    </row>
    <row r="212" spans="2:54" s="13" customFormat="1">
      <c r="B212" s="121"/>
      <c r="D212" s="116" t="s">
        <v>123</v>
      </c>
      <c r="E212" s="122" t="s">
        <v>1</v>
      </c>
      <c r="F212" s="123" t="s">
        <v>125</v>
      </c>
      <c r="H212" s="124"/>
      <c r="I212" s="125"/>
      <c r="K212" s="186"/>
      <c r="L212" s="175"/>
      <c r="M212" s="186"/>
      <c r="N212" s="161"/>
      <c r="O212" s="159"/>
      <c r="P212" s="160"/>
      <c r="Q212" s="238"/>
      <c r="AI212" s="122" t="s">
        <v>123</v>
      </c>
      <c r="AJ212" s="122" t="s">
        <v>67</v>
      </c>
      <c r="AK212" s="13" t="s">
        <v>122</v>
      </c>
      <c r="AL212" s="13" t="s">
        <v>28</v>
      </c>
      <c r="AM212" s="13" t="s">
        <v>65</v>
      </c>
      <c r="AN212" s="122" t="s">
        <v>116</v>
      </c>
    </row>
    <row r="213" spans="2:54" s="1" customFormat="1" ht="24.15" customHeight="1">
      <c r="B213" s="106"/>
      <c r="C213" s="107" t="s">
        <v>233</v>
      </c>
      <c r="D213" s="107" t="s">
        <v>118</v>
      </c>
      <c r="E213" s="108" t="s">
        <v>335</v>
      </c>
      <c r="F213" s="109" t="s">
        <v>336</v>
      </c>
      <c r="G213" s="110" t="s">
        <v>121</v>
      </c>
      <c r="H213" s="111"/>
      <c r="I213" s="112">
        <v>39.200000000000003</v>
      </c>
      <c r="J213" s="154">
        <f>ROUND(I213*H213,2)</f>
        <v>0</v>
      </c>
      <c r="K213" s="184"/>
      <c r="L213" s="161"/>
      <c r="M213" s="184">
        <v>0</v>
      </c>
      <c r="N213" s="161">
        <f t="shared" si="3"/>
        <v>0</v>
      </c>
      <c r="O213" s="159">
        <f t="shared" si="4"/>
        <v>0</v>
      </c>
      <c r="P213" s="160">
        <f t="shared" si="5"/>
        <v>0</v>
      </c>
      <c r="Q213" s="233"/>
      <c r="AG213" s="113" t="s">
        <v>122</v>
      </c>
      <c r="AI213" s="113" t="s">
        <v>118</v>
      </c>
      <c r="AJ213" s="113" t="s">
        <v>67</v>
      </c>
      <c r="AN213" s="17" t="s">
        <v>116</v>
      </c>
      <c r="AT213" s="114" t="e">
        <f>IF(#REF!="základní",J213,0)</f>
        <v>#REF!</v>
      </c>
      <c r="AU213" s="114" t="e">
        <f>IF(#REF!="snížená",J213,0)</f>
        <v>#REF!</v>
      </c>
      <c r="AV213" s="114" t="e">
        <f>IF(#REF!="zákl. přenesená",J213,0)</f>
        <v>#REF!</v>
      </c>
      <c r="AW213" s="114" t="e">
        <f>IF(#REF!="sníž. přenesená",J213,0)</f>
        <v>#REF!</v>
      </c>
      <c r="AX213" s="114" t="e">
        <f>IF(#REF!="nulová",J213,0)</f>
        <v>#REF!</v>
      </c>
      <c r="AY213" s="17" t="s">
        <v>65</v>
      </c>
      <c r="AZ213" s="114">
        <f>ROUND(I213*H213,2)</f>
        <v>0</v>
      </c>
      <c r="BA213" s="17" t="s">
        <v>122</v>
      </c>
      <c r="BB213" s="113" t="s">
        <v>655</v>
      </c>
    </row>
    <row r="214" spans="2:54" s="14" customFormat="1">
      <c r="B214" s="126"/>
      <c r="D214" s="116" t="s">
        <v>123</v>
      </c>
      <c r="E214" s="127" t="s">
        <v>1</v>
      </c>
      <c r="F214" s="128" t="s">
        <v>312</v>
      </c>
      <c r="H214" s="127"/>
      <c r="I214" s="129"/>
      <c r="K214" s="187"/>
      <c r="L214" s="176"/>
      <c r="M214" s="187"/>
      <c r="N214" s="161"/>
      <c r="O214" s="159"/>
      <c r="P214" s="160"/>
      <c r="Q214" s="239"/>
      <c r="AI214" s="127" t="s">
        <v>123</v>
      </c>
      <c r="AJ214" s="127" t="s">
        <v>67</v>
      </c>
      <c r="AK214" s="14" t="s">
        <v>65</v>
      </c>
      <c r="AL214" s="14" t="s">
        <v>28</v>
      </c>
      <c r="AM214" s="14" t="s">
        <v>57</v>
      </c>
      <c r="AN214" s="127" t="s">
        <v>116</v>
      </c>
    </row>
    <row r="215" spans="2:54" s="12" customFormat="1" ht="20.399999999999999">
      <c r="B215" s="115"/>
      <c r="D215" s="116" t="s">
        <v>123</v>
      </c>
      <c r="E215" s="117" t="s">
        <v>1</v>
      </c>
      <c r="F215" s="118" t="s">
        <v>656</v>
      </c>
      <c r="H215" s="119"/>
      <c r="I215" s="120"/>
      <c r="K215" s="185"/>
      <c r="L215" s="174"/>
      <c r="M215" s="185"/>
      <c r="N215" s="161"/>
      <c r="O215" s="159"/>
      <c r="P215" s="160"/>
      <c r="Q215" s="237"/>
      <c r="AI215" s="117" t="s">
        <v>123</v>
      </c>
      <c r="AJ215" s="117" t="s">
        <v>67</v>
      </c>
      <c r="AK215" s="12" t="s">
        <v>67</v>
      </c>
      <c r="AL215" s="12" t="s">
        <v>28</v>
      </c>
      <c r="AM215" s="12" t="s">
        <v>57</v>
      </c>
      <c r="AN215" s="117" t="s">
        <v>116</v>
      </c>
    </row>
    <row r="216" spans="2:54" s="13" customFormat="1">
      <c r="B216" s="121"/>
      <c r="D216" s="116" t="s">
        <v>123</v>
      </c>
      <c r="E216" s="122" t="s">
        <v>1</v>
      </c>
      <c r="F216" s="123" t="s">
        <v>125</v>
      </c>
      <c r="H216" s="124"/>
      <c r="I216" s="125"/>
      <c r="K216" s="186"/>
      <c r="L216" s="175"/>
      <c r="M216" s="186"/>
      <c r="N216" s="161"/>
      <c r="O216" s="159"/>
      <c r="P216" s="160"/>
      <c r="Q216" s="238"/>
      <c r="AI216" s="122" t="s">
        <v>123</v>
      </c>
      <c r="AJ216" s="122" t="s">
        <v>67</v>
      </c>
      <c r="AK216" s="13" t="s">
        <v>122</v>
      </c>
      <c r="AL216" s="13" t="s">
        <v>28</v>
      </c>
      <c r="AM216" s="13" t="s">
        <v>65</v>
      </c>
      <c r="AN216" s="122" t="s">
        <v>116</v>
      </c>
    </row>
    <row r="217" spans="2:54" s="1" customFormat="1" ht="24.15" customHeight="1">
      <c r="B217" s="106"/>
      <c r="C217" s="107" t="s">
        <v>203</v>
      </c>
      <c r="D217" s="107" t="s">
        <v>118</v>
      </c>
      <c r="E217" s="108" t="s">
        <v>340</v>
      </c>
      <c r="F217" s="109" t="s">
        <v>341</v>
      </c>
      <c r="G217" s="110" t="s">
        <v>121</v>
      </c>
      <c r="H217" s="111"/>
      <c r="I217" s="112">
        <v>23.8</v>
      </c>
      <c r="J217" s="154">
        <f>ROUND(I217*H217,2)</f>
        <v>0</v>
      </c>
      <c r="K217" s="184"/>
      <c r="L217" s="161"/>
      <c r="M217" s="184">
        <v>0</v>
      </c>
      <c r="N217" s="161">
        <f t="shared" si="3"/>
        <v>0</v>
      </c>
      <c r="O217" s="159">
        <f t="shared" si="4"/>
        <v>0</v>
      </c>
      <c r="P217" s="160">
        <f t="shared" si="5"/>
        <v>0</v>
      </c>
      <c r="Q217" s="233"/>
      <c r="AG217" s="113" t="s">
        <v>122</v>
      </c>
      <c r="AI217" s="113" t="s">
        <v>118</v>
      </c>
      <c r="AJ217" s="113" t="s">
        <v>67</v>
      </c>
      <c r="AN217" s="17" t="s">
        <v>116</v>
      </c>
      <c r="AT217" s="114" t="e">
        <f>IF(#REF!="základní",J217,0)</f>
        <v>#REF!</v>
      </c>
      <c r="AU217" s="114" t="e">
        <f>IF(#REF!="snížená",J217,0)</f>
        <v>#REF!</v>
      </c>
      <c r="AV217" s="114" t="e">
        <f>IF(#REF!="zákl. přenesená",J217,0)</f>
        <v>#REF!</v>
      </c>
      <c r="AW217" s="114" t="e">
        <f>IF(#REF!="sníž. přenesená",J217,0)</f>
        <v>#REF!</v>
      </c>
      <c r="AX217" s="114" t="e">
        <f>IF(#REF!="nulová",J217,0)</f>
        <v>#REF!</v>
      </c>
      <c r="AY217" s="17" t="s">
        <v>65</v>
      </c>
      <c r="AZ217" s="114">
        <f>ROUND(I217*H217,2)</f>
        <v>0</v>
      </c>
      <c r="BA217" s="17" t="s">
        <v>122</v>
      </c>
      <c r="BB217" s="113" t="s">
        <v>657</v>
      </c>
    </row>
    <row r="218" spans="2:54" s="14" customFormat="1">
      <c r="B218" s="126"/>
      <c r="D218" s="116" t="s">
        <v>123</v>
      </c>
      <c r="E218" s="127" t="s">
        <v>1</v>
      </c>
      <c r="F218" s="128" t="s">
        <v>312</v>
      </c>
      <c r="H218" s="127"/>
      <c r="I218" s="129"/>
      <c r="K218" s="187"/>
      <c r="L218" s="176"/>
      <c r="M218" s="187"/>
      <c r="N218" s="161"/>
      <c r="O218" s="159"/>
      <c r="P218" s="160"/>
      <c r="Q218" s="239"/>
      <c r="AI218" s="127" t="s">
        <v>123</v>
      </c>
      <c r="AJ218" s="127" t="s">
        <v>67</v>
      </c>
      <c r="AK218" s="14" t="s">
        <v>65</v>
      </c>
      <c r="AL218" s="14" t="s">
        <v>28</v>
      </c>
      <c r="AM218" s="14" t="s">
        <v>57</v>
      </c>
      <c r="AN218" s="127" t="s">
        <v>116</v>
      </c>
    </row>
    <row r="219" spans="2:54" s="12" customFormat="1" ht="20.399999999999999">
      <c r="B219" s="115"/>
      <c r="D219" s="116" t="s">
        <v>123</v>
      </c>
      <c r="E219" s="117" t="s">
        <v>1</v>
      </c>
      <c r="F219" s="118" t="s">
        <v>658</v>
      </c>
      <c r="H219" s="119"/>
      <c r="I219" s="120"/>
      <c r="K219" s="185"/>
      <c r="L219" s="174"/>
      <c r="M219" s="185"/>
      <c r="N219" s="161"/>
      <c r="O219" s="159"/>
      <c r="P219" s="160"/>
      <c r="Q219" s="237"/>
      <c r="AI219" s="117" t="s">
        <v>123</v>
      </c>
      <c r="AJ219" s="117" t="s">
        <v>67</v>
      </c>
      <c r="AK219" s="12" t="s">
        <v>67</v>
      </c>
      <c r="AL219" s="12" t="s">
        <v>28</v>
      </c>
      <c r="AM219" s="12" t="s">
        <v>57</v>
      </c>
      <c r="AN219" s="117" t="s">
        <v>116</v>
      </c>
    </row>
    <row r="220" spans="2:54" s="13" customFormat="1">
      <c r="B220" s="121"/>
      <c r="D220" s="116" t="s">
        <v>123</v>
      </c>
      <c r="E220" s="122" t="s">
        <v>1</v>
      </c>
      <c r="F220" s="123" t="s">
        <v>125</v>
      </c>
      <c r="H220" s="124"/>
      <c r="I220" s="125"/>
      <c r="K220" s="186"/>
      <c r="L220" s="175"/>
      <c r="M220" s="186"/>
      <c r="N220" s="161"/>
      <c r="O220" s="159"/>
      <c r="P220" s="160"/>
      <c r="Q220" s="238"/>
      <c r="AI220" s="122" t="s">
        <v>123</v>
      </c>
      <c r="AJ220" s="122" t="s">
        <v>67</v>
      </c>
      <c r="AK220" s="13" t="s">
        <v>122</v>
      </c>
      <c r="AL220" s="13" t="s">
        <v>28</v>
      </c>
      <c r="AM220" s="13" t="s">
        <v>65</v>
      </c>
      <c r="AN220" s="122" t="s">
        <v>116</v>
      </c>
    </row>
    <row r="221" spans="2:54" s="1" customFormat="1" ht="24.15" customHeight="1">
      <c r="B221" s="106"/>
      <c r="C221" s="107" t="s">
        <v>243</v>
      </c>
      <c r="D221" s="107" t="s">
        <v>118</v>
      </c>
      <c r="E221" s="108" t="s">
        <v>346</v>
      </c>
      <c r="F221" s="109" t="s">
        <v>347</v>
      </c>
      <c r="G221" s="110" t="s">
        <v>121</v>
      </c>
      <c r="H221" s="111"/>
      <c r="I221" s="112">
        <v>377.6</v>
      </c>
      <c r="J221" s="154">
        <f>ROUND(I221*H221,2)</f>
        <v>0</v>
      </c>
      <c r="K221" s="184"/>
      <c r="L221" s="161"/>
      <c r="M221" s="184">
        <v>0</v>
      </c>
      <c r="N221" s="161">
        <f t="shared" si="3"/>
        <v>0</v>
      </c>
      <c r="O221" s="159">
        <f t="shared" si="4"/>
        <v>0</v>
      </c>
      <c r="P221" s="160">
        <f t="shared" si="5"/>
        <v>0</v>
      </c>
      <c r="Q221" s="233"/>
      <c r="AG221" s="113" t="s">
        <v>122</v>
      </c>
      <c r="AI221" s="113" t="s">
        <v>118</v>
      </c>
      <c r="AJ221" s="113" t="s">
        <v>67</v>
      </c>
      <c r="AN221" s="17" t="s">
        <v>116</v>
      </c>
      <c r="AT221" s="114" t="e">
        <f>IF(#REF!="základní",J221,0)</f>
        <v>#REF!</v>
      </c>
      <c r="AU221" s="114" t="e">
        <f>IF(#REF!="snížená",J221,0)</f>
        <v>#REF!</v>
      </c>
      <c r="AV221" s="114" t="e">
        <f>IF(#REF!="zákl. přenesená",J221,0)</f>
        <v>#REF!</v>
      </c>
      <c r="AW221" s="114" t="e">
        <f>IF(#REF!="sníž. přenesená",J221,0)</f>
        <v>#REF!</v>
      </c>
      <c r="AX221" s="114" t="e">
        <f>IF(#REF!="nulová",J221,0)</f>
        <v>#REF!</v>
      </c>
      <c r="AY221" s="17" t="s">
        <v>65</v>
      </c>
      <c r="AZ221" s="114">
        <f>ROUND(I221*H221,2)</f>
        <v>0</v>
      </c>
      <c r="BA221" s="17" t="s">
        <v>122</v>
      </c>
      <c r="BB221" s="113" t="s">
        <v>659</v>
      </c>
    </row>
    <row r="222" spans="2:54" s="14" customFormat="1">
      <c r="B222" s="126"/>
      <c r="D222" s="116" t="s">
        <v>123</v>
      </c>
      <c r="E222" s="127" t="s">
        <v>1</v>
      </c>
      <c r="F222" s="128" t="s">
        <v>312</v>
      </c>
      <c r="H222" s="127"/>
      <c r="I222" s="129"/>
      <c r="K222" s="187"/>
      <c r="L222" s="176"/>
      <c r="M222" s="187"/>
      <c r="N222" s="161"/>
      <c r="O222" s="159"/>
      <c r="P222" s="160"/>
      <c r="Q222" s="239"/>
      <c r="AI222" s="127" t="s">
        <v>123</v>
      </c>
      <c r="AJ222" s="127" t="s">
        <v>67</v>
      </c>
      <c r="AK222" s="14" t="s">
        <v>65</v>
      </c>
      <c r="AL222" s="14" t="s">
        <v>28</v>
      </c>
      <c r="AM222" s="14" t="s">
        <v>57</v>
      </c>
      <c r="AN222" s="127" t="s">
        <v>116</v>
      </c>
    </row>
    <row r="223" spans="2:54" s="12" customFormat="1">
      <c r="B223" s="115"/>
      <c r="D223" s="116" t="s">
        <v>123</v>
      </c>
      <c r="E223" s="117" t="s">
        <v>1</v>
      </c>
      <c r="F223" s="118" t="s">
        <v>660</v>
      </c>
      <c r="H223" s="119"/>
      <c r="I223" s="120"/>
      <c r="K223" s="185"/>
      <c r="L223" s="174"/>
      <c r="M223" s="185"/>
      <c r="N223" s="161"/>
      <c r="O223" s="159"/>
      <c r="P223" s="160"/>
      <c r="Q223" s="237"/>
      <c r="AI223" s="117" t="s">
        <v>123</v>
      </c>
      <c r="AJ223" s="117" t="s">
        <v>67</v>
      </c>
      <c r="AK223" s="12" t="s">
        <v>67</v>
      </c>
      <c r="AL223" s="12" t="s">
        <v>28</v>
      </c>
      <c r="AM223" s="12" t="s">
        <v>57</v>
      </c>
      <c r="AN223" s="117" t="s">
        <v>116</v>
      </c>
    </row>
    <row r="224" spans="2:54" s="13" customFormat="1">
      <c r="B224" s="121"/>
      <c r="D224" s="116" t="s">
        <v>123</v>
      </c>
      <c r="E224" s="122" t="s">
        <v>1</v>
      </c>
      <c r="F224" s="123" t="s">
        <v>125</v>
      </c>
      <c r="H224" s="124"/>
      <c r="I224" s="125"/>
      <c r="K224" s="186"/>
      <c r="L224" s="175"/>
      <c r="M224" s="186"/>
      <c r="N224" s="161"/>
      <c r="O224" s="159"/>
      <c r="P224" s="160"/>
      <c r="Q224" s="238"/>
      <c r="AI224" s="122" t="s">
        <v>123</v>
      </c>
      <c r="AJ224" s="122" t="s">
        <v>67</v>
      </c>
      <c r="AK224" s="13" t="s">
        <v>122</v>
      </c>
      <c r="AL224" s="13" t="s">
        <v>28</v>
      </c>
      <c r="AM224" s="13" t="s">
        <v>65</v>
      </c>
      <c r="AN224" s="122" t="s">
        <v>116</v>
      </c>
    </row>
    <row r="225" spans="2:54" s="1" customFormat="1" ht="24.15" customHeight="1">
      <c r="B225" s="106"/>
      <c r="C225" s="107" t="s">
        <v>208</v>
      </c>
      <c r="D225" s="107" t="s">
        <v>118</v>
      </c>
      <c r="E225" s="108" t="s">
        <v>360</v>
      </c>
      <c r="F225" s="109" t="s">
        <v>361</v>
      </c>
      <c r="G225" s="110" t="s">
        <v>121</v>
      </c>
      <c r="H225" s="111"/>
      <c r="I225" s="112">
        <v>493</v>
      </c>
      <c r="J225" s="154">
        <f>ROUND(I225*H225,2)</f>
        <v>0</v>
      </c>
      <c r="K225" s="184"/>
      <c r="L225" s="161"/>
      <c r="M225" s="184">
        <v>0</v>
      </c>
      <c r="N225" s="161">
        <f t="shared" si="3"/>
        <v>0</v>
      </c>
      <c r="O225" s="159">
        <f t="shared" si="4"/>
        <v>0</v>
      </c>
      <c r="P225" s="160">
        <f t="shared" si="5"/>
        <v>0</v>
      </c>
      <c r="Q225" s="233"/>
      <c r="AG225" s="113" t="s">
        <v>122</v>
      </c>
      <c r="AI225" s="113" t="s">
        <v>118</v>
      </c>
      <c r="AJ225" s="113" t="s">
        <v>67</v>
      </c>
      <c r="AN225" s="17" t="s">
        <v>116</v>
      </c>
      <c r="AT225" s="114" t="e">
        <f>IF(#REF!="základní",J225,0)</f>
        <v>#REF!</v>
      </c>
      <c r="AU225" s="114" t="e">
        <f>IF(#REF!="snížená",J225,0)</f>
        <v>#REF!</v>
      </c>
      <c r="AV225" s="114" t="e">
        <f>IF(#REF!="zákl. přenesená",J225,0)</f>
        <v>#REF!</v>
      </c>
      <c r="AW225" s="114" t="e">
        <f>IF(#REF!="sníž. přenesená",J225,0)</f>
        <v>#REF!</v>
      </c>
      <c r="AX225" s="114" t="e">
        <f>IF(#REF!="nulová",J225,0)</f>
        <v>#REF!</v>
      </c>
      <c r="AY225" s="17" t="s">
        <v>65</v>
      </c>
      <c r="AZ225" s="114">
        <f>ROUND(I225*H225,2)</f>
        <v>0</v>
      </c>
      <c r="BA225" s="17" t="s">
        <v>122</v>
      </c>
      <c r="BB225" s="113" t="s">
        <v>661</v>
      </c>
    </row>
    <row r="226" spans="2:54" s="14" customFormat="1">
      <c r="B226" s="126"/>
      <c r="D226" s="116" t="s">
        <v>123</v>
      </c>
      <c r="E226" s="127" t="s">
        <v>1</v>
      </c>
      <c r="F226" s="128" t="s">
        <v>312</v>
      </c>
      <c r="H226" s="127"/>
      <c r="I226" s="129"/>
      <c r="K226" s="187"/>
      <c r="L226" s="176"/>
      <c r="M226" s="187"/>
      <c r="N226" s="161"/>
      <c r="O226" s="159"/>
      <c r="P226" s="160"/>
      <c r="Q226" s="239"/>
      <c r="AI226" s="127" t="s">
        <v>123</v>
      </c>
      <c r="AJ226" s="127" t="s">
        <v>67</v>
      </c>
      <c r="AK226" s="14" t="s">
        <v>65</v>
      </c>
      <c r="AL226" s="14" t="s">
        <v>28</v>
      </c>
      <c r="AM226" s="14" t="s">
        <v>57</v>
      </c>
      <c r="AN226" s="127" t="s">
        <v>116</v>
      </c>
    </row>
    <row r="227" spans="2:54" s="12" customFormat="1">
      <c r="B227" s="115"/>
      <c r="D227" s="116" t="s">
        <v>123</v>
      </c>
      <c r="E227" s="117" t="s">
        <v>1</v>
      </c>
      <c r="F227" s="118" t="s">
        <v>662</v>
      </c>
      <c r="H227" s="119"/>
      <c r="I227" s="120"/>
      <c r="K227" s="185"/>
      <c r="L227" s="174"/>
      <c r="M227" s="185"/>
      <c r="N227" s="161"/>
      <c r="O227" s="159"/>
      <c r="P227" s="160"/>
      <c r="Q227" s="237"/>
      <c r="AI227" s="117" t="s">
        <v>123</v>
      </c>
      <c r="AJ227" s="117" t="s">
        <v>67</v>
      </c>
      <c r="AK227" s="12" t="s">
        <v>67</v>
      </c>
      <c r="AL227" s="12" t="s">
        <v>28</v>
      </c>
      <c r="AM227" s="12" t="s">
        <v>57</v>
      </c>
      <c r="AN227" s="117" t="s">
        <v>116</v>
      </c>
    </row>
    <row r="228" spans="2:54" s="13" customFormat="1">
      <c r="B228" s="121"/>
      <c r="D228" s="116" t="s">
        <v>123</v>
      </c>
      <c r="E228" s="122" t="s">
        <v>1</v>
      </c>
      <c r="F228" s="123" t="s">
        <v>125</v>
      </c>
      <c r="H228" s="124"/>
      <c r="I228" s="125"/>
      <c r="K228" s="186"/>
      <c r="L228" s="175"/>
      <c r="M228" s="186"/>
      <c r="N228" s="161"/>
      <c r="O228" s="159"/>
      <c r="P228" s="160"/>
      <c r="Q228" s="238"/>
      <c r="AI228" s="122" t="s">
        <v>123</v>
      </c>
      <c r="AJ228" s="122" t="s">
        <v>67</v>
      </c>
      <c r="AK228" s="13" t="s">
        <v>122</v>
      </c>
      <c r="AL228" s="13" t="s">
        <v>28</v>
      </c>
      <c r="AM228" s="13" t="s">
        <v>65</v>
      </c>
      <c r="AN228" s="122" t="s">
        <v>116</v>
      </c>
    </row>
    <row r="229" spans="2:54" s="11" customFormat="1" ht="22.95" customHeight="1">
      <c r="B229" s="97"/>
      <c r="D229" s="98" t="s">
        <v>56</v>
      </c>
      <c r="E229" s="104" t="s">
        <v>140</v>
      </c>
      <c r="F229" s="104" t="s">
        <v>663</v>
      </c>
      <c r="I229" s="100"/>
      <c r="J229" s="105">
        <f>SUM(J230:J293)</f>
        <v>86959</v>
      </c>
      <c r="K229" s="189"/>
      <c r="L229" s="177"/>
      <c r="M229" s="189"/>
      <c r="N229" s="161"/>
      <c r="O229" s="159"/>
      <c r="P229" s="160"/>
      <c r="Q229" s="236"/>
      <c r="AG229" s="98" t="s">
        <v>65</v>
      </c>
      <c r="AI229" s="102" t="s">
        <v>56</v>
      </c>
      <c r="AJ229" s="102" t="s">
        <v>65</v>
      </c>
      <c r="AN229" s="98" t="s">
        <v>116</v>
      </c>
      <c r="AZ229" s="103">
        <f>SUM(AZ230:AZ295)</f>
        <v>33079</v>
      </c>
    </row>
    <row r="230" spans="2:54" s="1" customFormat="1" ht="24.15" customHeight="1">
      <c r="B230" s="106"/>
      <c r="C230" s="107" t="s">
        <v>253</v>
      </c>
      <c r="D230" s="107" t="s">
        <v>118</v>
      </c>
      <c r="E230" s="108" t="s">
        <v>664</v>
      </c>
      <c r="F230" s="109" t="s">
        <v>665</v>
      </c>
      <c r="G230" s="110" t="s">
        <v>378</v>
      </c>
      <c r="H230" s="111">
        <v>5</v>
      </c>
      <c r="I230" s="112">
        <v>2825</v>
      </c>
      <c r="J230" s="154">
        <f>ROUND(I230*H230,2)</f>
        <v>14125</v>
      </c>
      <c r="K230" s="184"/>
      <c r="L230" s="161"/>
      <c r="M230" s="184">
        <v>5</v>
      </c>
      <c r="N230" s="161">
        <f t="shared" si="3"/>
        <v>14125</v>
      </c>
      <c r="O230" s="159">
        <f t="shared" si="4"/>
        <v>0</v>
      </c>
      <c r="P230" s="160">
        <f t="shared" si="5"/>
        <v>0</v>
      </c>
      <c r="Q230" s="243">
        <v>-1</v>
      </c>
      <c r="AG230" s="113" t="s">
        <v>122</v>
      </c>
      <c r="AI230" s="113" t="s">
        <v>118</v>
      </c>
      <c r="AJ230" s="113" t="s">
        <v>67</v>
      </c>
      <c r="AN230" s="17" t="s">
        <v>116</v>
      </c>
      <c r="AT230" s="114" t="e">
        <f>IF(#REF!="základní",J230,0)</f>
        <v>#REF!</v>
      </c>
      <c r="AU230" s="114" t="e">
        <f>IF(#REF!="snížená",J230,0)</f>
        <v>#REF!</v>
      </c>
      <c r="AV230" s="114" t="e">
        <f>IF(#REF!="zákl. přenesená",J230,0)</f>
        <v>#REF!</v>
      </c>
      <c r="AW230" s="114" t="e">
        <f>IF(#REF!="sníž. přenesená",J230,0)</f>
        <v>#REF!</v>
      </c>
      <c r="AX230" s="114" t="e">
        <f>IF(#REF!="nulová",J230,0)</f>
        <v>#REF!</v>
      </c>
      <c r="AY230" s="17" t="s">
        <v>65</v>
      </c>
      <c r="AZ230" s="114">
        <f>ROUND(I230*H230,2)</f>
        <v>14125</v>
      </c>
      <c r="BA230" s="17" t="s">
        <v>122</v>
      </c>
      <c r="BB230" s="113" t="s">
        <v>237</v>
      </c>
    </row>
    <row r="231" spans="2:54" s="12" customFormat="1">
      <c r="B231" s="115"/>
      <c r="D231" s="116" t="s">
        <v>123</v>
      </c>
      <c r="E231" s="117" t="s">
        <v>1</v>
      </c>
      <c r="F231" s="118" t="s">
        <v>666</v>
      </c>
      <c r="H231" s="119"/>
      <c r="I231" s="120"/>
      <c r="K231" s="185"/>
      <c r="L231" s="174"/>
      <c r="M231" s="185"/>
      <c r="N231" s="161"/>
      <c r="O231" s="159"/>
      <c r="P231" s="160"/>
      <c r="Q231" s="237"/>
      <c r="AI231" s="117" t="s">
        <v>123</v>
      </c>
      <c r="AJ231" s="117" t="s">
        <v>67</v>
      </c>
      <c r="AK231" s="12" t="s">
        <v>67</v>
      </c>
      <c r="AL231" s="12" t="s">
        <v>28</v>
      </c>
      <c r="AM231" s="12" t="s">
        <v>57</v>
      </c>
      <c r="AN231" s="117" t="s">
        <v>116</v>
      </c>
    </row>
    <row r="232" spans="2:54" s="13" customFormat="1">
      <c r="B232" s="121"/>
      <c r="D232" s="116" t="s">
        <v>123</v>
      </c>
      <c r="E232" s="122" t="s">
        <v>1</v>
      </c>
      <c r="F232" s="123" t="s">
        <v>125</v>
      </c>
      <c r="H232" s="124"/>
      <c r="I232" s="125"/>
      <c r="K232" s="186"/>
      <c r="L232" s="175"/>
      <c r="M232" s="186"/>
      <c r="N232" s="161"/>
      <c r="O232" s="159"/>
      <c r="P232" s="160"/>
      <c r="Q232" s="238"/>
      <c r="AI232" s="122" t="s">
        <v>123</v>
      </c>
      <c r="AJ232" s="122" t="s">
        <v>67</v>
      </c>
      <c r="AK232" s="13" t="s">
        <v>122</v>
      </c>
      <c r="AL232" s="13" t="s">
        <v>28</v>
      </c>
      <c r="AM232" s="13" t="s">
        <v>65</v>
      </c>
      <c r="AN232" s="122" t="s">
        <v>116</v>
      </c>
    </row>
    <row r="233" spans="2:54" s="1" customFormat="1" ht="24.15" customHeight="1">
      <c r="B233" s="106"/>
      <c r="C233" s="130" t="s">
        <v>213</v>
      </c>
      <c r="D233" s="130" t="s">
        <v>224</v>
      </c>
      <c r="E233" s="131" t="s">
        <v>667</v>
      </c>
      <c r="F233" s="132" t="s">
        <v>668</v>
      </c>
      <c r="G233" s="133" t="s">
        <v>378</v>
      </c>
      <c r="H233" s="134"/>
      <c r="I233" s="135">
        <v>3030</v>
      </c>
      <c r="J233" s="155">
        <f>ROUND(I233*H233,2)</f>
        <v>0</v>
      </c>
      <c r="K233" s="196"/>
      <c r="L233" s="161"/>
      <c r="M233" s="184">
        <v>0</v>
      </c>
      <c r="N233" s="161">
        <f t="shared" si="3"/>
        <v>0</v>
      </c>
      <c r="O233" s="159">
        <f t="shared" si="4"/>
        <v>0</v>
      </c>
      <c r="P233" s="160">
        <f t="shared" si="5"/>
        <v>0</v>
      </c>
      <c r="Q233" s="240" t="s">
        <v>1843</v>
      </c>
      <c r="AG233" s="113" t="s">
        <v>140</v>
      </c>
      <c r="AI233" s="113" t="s">
        <v>224</v>
      </c>
      <c r="AJ233" s="113" t="s">
        <v>67</v>
      </c>
      <c r="AN233" s="17" t="s">
        <v>116</v>
      </c>
      <c r="AT233" s="114" t="e">
        <f>IF(#REF!="základní",J233,0)</f>
        <v>#REF!</v>
      </c>
      <c r="AU233" s="114" t="e">
        <f>IF(#REF!="snížená",J233,0)</f>
        <v>#REF!</v>
      </c>
      <c r="AV233" s="114" t="e">
        <f>IF(#REF!="zákl. přenesená",J233,0)</f>
        <v>#REF!</v>
      </c>
      <c r="AW233" s="114" t="e">
        <f>IF(#REF!="sníž. přenesená",J233,0)</f>
        <v>#REF!</v>
      </c>
      <c r="AX233" s="114" t="e">
        <f>IF(#REF!="nulová",J233,0)</f>
        <v>#REF!</v>
      </c>
      <c r="AY233" s="17" t="s">
        <v>65</v>
      </c>
      <c r="AZ233" s="114">
        <f>ROUND(I233*H233,2)</f>
        <v>0</v>
      </c>
      <c r="BA233" s="17" t="s">
        <v>122</v>
      </c>
      <c r="BB233" s="113" t="s">
        <v>241</v>
      </c>
    </row>
    <row r="234" spans="2:54" s="1" customFormat="1" ht="24.15" customHeight="1">
      <c r="B234" s="106"/>
      <c r="C234" s="130"/>
      <c r="D234" s="216" t="s">
        <v>224</v>
      </c>
      <c r="E234" s="131">
        <v>55253627</v>
      </c>
      <c r="F234" s="132" t="s">
        <v>1845</v>
      </c>
      <c r="G234" s="217" t="s">
        <v>378</v>
      </c>
      <c r="H234" s="134">
        <v>3</v>
      </c>
      <c r="I234" s="135">
        <v>14800</v>
      </c>
      <c r="J234" s="155">
        <f t="shared" ref="J234:J235" si="6">ROUND(I234*H234,2)</f>
        <v>44400</v>
      </c>
      <c r="K234" s="196"/>
      <c r="L234" s="161"/>
      <c r="M234" s="184">
        <v>3</v>
      </c>
      <c r="N234" s="161">
        <f t="shared" si="3"/>
        <v>44400</v>
      </c>
      <c r="O234" s="159">
        <f t="shared" ref="O234:O235" si="7">H234-M234-K234</f>
        <v>0</v>
      </c>
      <c r="P234" s="160">
        <f t="shared" ref="P234:P235" si="8">J234-N234-L234</f>
        <v>0</v>
      </c>
      <c r="Q234" s="240"/>
      <c r="AG234" s="113"/>
      <c r="AI234" s="113"/>
      <c r="AJ234" s="113"/>
      <c r="AN234" s="17"/>
      <c r="AT234" s="114"/>
      <c r="AU234" s="114"/>
      <c r="AV234" s="114"/>
      <c r="AW234" s="114"/>
      <c r="AX234" s="114"/>
      <c r="AY234" s="17"/>
      <c r="AZ234" s="114"/>
      <c r="BA234" s="17"/>
      <c r="BB234" s="113"/>
    </row>
    <row r="235" spans="2:54" s="1" customFormat="1" ht="24.15" customHeight="1">
      <c r="B235" s="106"/>
      <c r="C235" s="130"/>
      <c r="D235" s="216" t="s">
        <v>224</v>
      </c>
      <c r="E235" s="131">
        <v>55253235</v>
      </c>
      <c r="F235" s="132" t="s">
        <v>1846</v>
      </c>
      <c r="G235" s="217" t="s">
        <v>1847</v>
      </c>
      <c r="H235" s="134">
        <v>3</v>
      </c>
      <c r="I235" s="135">
        <v>3160</v>
      </c>
      <c r="J235" s="155">
        <f t="shared" si="6"/>
        <v>9480</v>
      </c>
      <c r="K235" s="196"/>
      <c r="L235" s="161"/>
      <c r="M235" s="184">
        <v>3</v>
      </c>
      <c r="N235" s="161">
        <f t="shared" si="3"/>
        <v>9480</v>
      </c>
      <c r="O235" s="159">
        <f t="shared" si="7"/>
        <v>0</v>
      </c>
      <c r="P235" s="160">
        <f t="shared" si="8"/>
        <v>0</v>
      </c>
      <c r="Q235" s="240"/>
      <c r="AG235" s="113"/>
      <c r="AI235" s="113"/>
      <c r="AJ235" s="113"/>
      <c r="AN235" s="17"/>
      <c r="AT235" s="114"/>
      <c r="AU235" s="114"/>
      <c r="AV235" s="114"/>
      <c r="AW235" s="114"/>
      <c r="AX235" s="114"/>
      <c r="AY235" s="17"/>
      <c r="AZ235" s="114"/>
      <c r="BA235" s="17"/>
      <c r="BB235" s="113"/>
    </row>
    <row r="236" spans="2:54" s="1" customFormat="1" ht="33" customHeight="1">
      <c r="B236" s="106"/>
      <c r="C236" s="130" t="s">
        <v>262</v>
      </c>
      <c r="D236" s="130" t="s">
        <v>224</v>
      </c>
      <c r="E236" s="131" t="s">
        <v>669</v>
      </c>
      <c r="F236" s="132" t="s">
        <v>670</v>
      </c>
      <c r="G236" s="133" t="s">
        <v>378</v>
      </c>
      <c r="H236" s="134"/>
      <c r="I236" s="135">
        <v>2584</v>
      </c>
      <c r="J236" s="155">
        <f>ROUND(I236*H236,2)</f>
        <v>0</v>
      </c>
      <c r="K236" s="196"/>
      <c r="L236" s="161"/>
      <c r="M236" s="184">
        <v>0</v>
      </c>
      <c r="N236" s="161">
        <f t="shared" si="3"/>
        <v>0</v>
      </c>
      <c r="O236" s="159">
        <f t="shared" si="4"/>
        <v>0</v>
      </c>
      <c r="P236" s="160">
        <f t="shared" si="5"/>
        <v>0</v>
      </c>
      <c r="Q236" s="240" t="s">
        <v>1844</v>
      </c>
      <c r="AG236" s="113" t="s">
        <v>140</v>
      </c>
      <c r="AI236" s="113" t="s">
        <v>224</v>
      </c>
      <c r="AJ236" s="113" t="s">
        <v>67</v>
      </c>
      <c r="AN236" s="17" t="s">
        <v>116</v>
      </c>
      <c r="AT236" s="114" t="e">
        <f>IF(#REF!="základní",J236,0)</f>
        <v>#REF!</v>
      </c>
      <c r="AU236" s="114" t="e">
        <f>IF(#REF!="snížená",J236,0)</f>
        <v>#REF!</v>
      </c>
      <c r="AV236" s="114" t="e">
        <f>IF(#REF!="zákl. přenesená",J236,0)</f>
        <v>#REF!</v>
      </c>
      <c r="AW236" s="114" t="e">
        <f>IF(#REF!="sníž. přenesená",J236,0)</f>
        <v>#REF!</v>
      </c>
      <c r="AX236" s="114" t="e">
        <f>IF(#REF!="nulová",J236,0)</f>
        <v>#REF!</v>
      </c>
      <c r="AY236" s="17" t="s">
        <v>65</v>
      </c>
      <c r="AZ236" s="114">
        <f>ROUND(I236*H236,2)</f>
        <v>0</v>
      </c>
      <c r="BA236" s="17" t="s">
        <v>122</v>
      </c>
      <c r="BB236" s="113" t="s">
        <v>246</v>
      </c>
    </row>
    <row r="237" spans="2:54" s="1" customFormat="1" ht="21.75" customHeight="1">
      <c r="B237" s="106"/>
      <c r="C237" s="130" t="s">
        <v>217</v>
      </c>
      <c r="D237" s="130" t="s">
        <v>224</v>
      </c>
      <c r="E237" s="131" t="s">
        <v>671</v>
      </c>
      <c r="F237" s="132" t="s">
        <v>672</v>
      </c>
      <c r="G237" s="133" t="s">
        <v>378</v>
      </c>
      <c r="H237" s="134">
        <v>-1</v>
      </c>
      <c r="I237" s="135">
        <v>12600</v>
      </c>
      <c r="J237" s="155">
        <f>ROUND(I237*H237,2)</f>
        <v>-12600</v>
      </c>
      <c r="K237" s="196"/>
      <c r="L237" s="161"/>
      <c r="M237" s="184">
        <v>0</v>
      </c>
      <c r="N237" s="161">
        <f t="shared" si="3"/>
        <v>0</v>
      </c>
      <c r="O237" s="229">
        <v>0</v>
      </c>
      <c r="P237" s="230">
        <v>0</v>
      </c>
      <c r="Q237" s="244">
        <v>-1</v>
      </c>
      <c r="AG237" s="113" t="s">
        <v>140</v>
      </c>
      <c r="AI237" s="113" t="s">
        <v>224</v>
      </c>
      <c r="AJ237" s="113" t="s">
        <v>67</v>
      </c>
      <c r="AN237" s="17" t="s">
        <v>116</v>
      </c>
      <c r="AT237" s="114" t="e">
        <f>IF(#REF!="základní",J237,0)</f>
        <v>#REF!</v>
      </c>
      <c r="AU237" s="114" t="e">
        <f>IF(#REF!="snížená",J237,0)</f>
        <v>#REF!</v>
      </c>
      <c r="AV237" s="114" t="e">
        <f>IF(#REF!="zákl. přenesená",J237,0)</f>
        <v>#REF!</v>
      </c>
      <c r="AW237" s="114" t="e">
        <f>IF(#REF!="sníž. přenesená",J237,0)</f>
        <v>#REF!</v>
      </c>
      <c r="AX237" s="114" t="e">
        <f>IF(#REF!="nulová",J237,0)</f>
        <v>#REF!</v>
      </c>
      <c r="AY237" s="17" t="s">
        <v>65</v>
      </c>
      <c r="AZ237" s="114">
        <f>ROUND(I237*H237,2)</f>
        <v>-12600</v>
      </c>
      <c r="BA237" s="17" t="s">
        <v>122</v>
      </c>
      <c r="BB237" s="113" t="s">
        <v>251</v>
      </c>
    </row>
    <row r="238" spans="2:54" s="1" customFormat="1" ht="24.15" customHeight="1">
      <c r="B238" s="106"/>
      <c r="C238" s="107" t="s">
        <v>272</v>
      </c>
      <c r="D238" s="107" t="s">
        <v>118</v>
      </c>
      <c r="E238" s="108" t="s">
        <v>673</v>
      </c>
      <c r="F238" s="109" t="s">
        <v>674</v>
      </c>
      <c r="G238" s="110" t="s">
        <v>378</v>
      </c>
      <c r="H238" s="111"/>
      <c r="I238" s="112">
        <v>4650</v>
      </c>
      <c r="J238" s="154">
        <f>ROUND(I238*H238,2)</f>
        <v>0</v>
      </c>
      <c r="K238" s="184"/>
      <c r="L238" s="161"/>
      <c r="M238" s="184">
        <v>0</v>
      </c>
      <c r="N238" s="161">
        <f t="shared" si="3"/>
        <v>0</v>
      </c>
      <c r="O238" s="159">
        <f t="shared" si="4"/>
        <v>0</v>
      </c>
      <c r="P238" s="160">
        <f t="shared" si="5"/>
        <v>0</v>
      </c>
      <c r="Q238" s="233"/>
      <c r="AG238" s="113" t="s">
        <v>122</v>
      </c>
      <c r="AI238" s="113" t="s">
        <v>118</v>
      </c>
      <c r="AJ238" s="113" t="s">
        <v>67</v>
      </c>
      <c r="AN238" s="17" t="s">
        <v>116</v>
      </c>
      <c r="AT238" s="114" t="e">
        <f>IF(#REF!="základní",J238,0)</f>
        <v>#REF!</v>
      </c>
      <c r="AU238" s="114" t="e">
        <f>IF(#REF!="snížená",J238,0)</f>
        <v>#REF!</v>
      </c>
      <c r="AV238" s="114" t="e">
        <f>IF(#REF!="zákl. přenesená",J238,0)</f>
        <v>#REF!</v>
      </c>
      <c r="AW238" s="114" t="e">
        <f>IF(#REF!="sníž. přenesená",J238,0)</f>
        <v>#REF!</v>
      </c>
      <c r="AX238" s="114" t="e">
        <f>IF(#REF!="nulová",J238,0)</f>
        <v>#REF!</v>
      </c>
      <c r="AY238" s="17" t="s">
        <v>65</v>
      </c>
      <c r="AZ238" s="114">
        <f>ROUND(I238*H238,2)</f>
        <v>0</v>
      </c>
      <c r="BA238" s="17" t="s">
        <v>122</v>
      </c>
      <c r="BB238" s="113" t="s">
        <v>256</v>
      </c>
    </row>
    <row r="239" spans="2:54" s="12" customFormat="1">
      <c r="B239" s="115"/>
      <c r="D239" s="116" t="s">
        <v>123</v>
      </c>
      <c r="E239" s="117" t="s">
        <v>1</v>
      </c>
      <c r="F239" s="118" t="s">
        <v>675</v>
      </c>
      <c r="H239" s="119"/>
      <c r="I239" s="120"/>
      <c r="K239" s="185"/>
      <c r="L239" s="174"/>
      <c r="M239" s="185"/>
      <c r="N239" s="161"/>
      <c r="O239" s="159"/>
      <c r="P239" s="160"/>
      <c r="Q239" s="237"/>
      <c r="AI239" s="117" t="s">
        <v>123</v>
      </c>
      <c r="AJ239" s="117" t="s">
        <v>67</v>
      </c>
      <c r="AK239" s="12" t="s">
        <v>67</v>
      </c>
      <c r="AL239" s="12" t="s">
        <v>28</v>
      </c>
      <c r="AM239" s="12" t="s">
        <v>57</v>
      </c>
      <c r="AN239" s="117" t="s">
        <v>116</v>
      </c>
    </row>
    <row r="240" spans="2:54" s="13" customFormat="1">
      <c r="B240" s="121"/>
      <c r="D240" s="116" t="s">
        <v>123</v>
      </c>
      <c r="E240" s="122" t="s">
        <v>1</v>
      </c>
      <c r="F240" s="123" t="s">
        <v>125</v>
      </c>
      <c r="H240" s="124"/>
      <c r="I240" s="125"/>
      <c r="K240" s="186"/>
      <c r="L240" s="175"/>
      <c r="M240" s="186"/>
      <c r="N240" s="161"/>
      <c r="O240" s="159"/>
      <c r="P240" s="160"/>
      <c r="Q240" s="238"/>
      <c r="AI240" s="122" t="s">
        <v>123</v>
      </c>
      <c r="AJ240" s="122" t="s">
        <v>67</v>
      </c>
      <c r="AK240" s="13" t="s">
        <v>122</v>
      </c>
      <c r="AL240" s="13" t="s">
        <v>28</v>
      </c>
      <c r="AM240" s="13" t="s">
        <v>65</v>
      </c>
      <c r="AN240" s="122" t="s">
        <v>116</v>
      </c>
    </row>
    <row r="241" spans="2:54" s="1" customFormat="1" ht="33" customHeight="1">
      <c r="B241" s="106"/>
      <c r="C241" s="130" t="s">
        <v>221</v>
      </c>
      <c r="D241" s="130" t="s">
        <v>224</v>
      </c>
      <c r="E241" s="131" t="s">
        <v>676</v>
      </c>
      <c r="F241" s="132" t="s">
        <v>677</v>
      </c>
      <c r="G241" s="133" t="s">
        <v>378</v>
      </c>
      <c r="H241" s="134"/>
      <c r="I241" s="135">
        <v>6808</v>
      </c>
      <c r="J241" s="155">
        <f>ROUND(I241*H241,2)</f>
        <v>0</v>
      </c>
      <c r="K241" s="196"/>
      <c r="L241" s="161"/>
      <c r="M241" s="184">
        <v>0</v>
      </c>
      <c r="N241" s="161">
        <f t="shared" si="3"/>
        <v>0</v>
      </c>
      <c r="O241" s="159">
        <f t="shared" si="4"/>
        <v>0</v>
      </c>
      <c r="P241" s="160">
        <f t="shared" si="5"/>
        <v>0</v>
      </c>
      <c r="Q241" s="233"/>
      <c r="AG241" s="113" t="s">
        <v>140</v>
      </c>
      <c r="AI241" s="113" t="s">
        <v>224</v>
      </c>
      <c r="AJ241" s="113" t="s">
        <v>67</v>
      </c>
      <c r="AN241" s="17" t="s">
        <v>116</v>
      </c>
      <c r="AT241" s="114" t="e">
        <f>IF(#REF!="základní",J241,0)</f>
        <v>#REF!</v>
      </c>
      <c r="AU241" s="114" t="e">
        <f>IF(#REF!="snížená",J241,0)</f>
        <v>#REF!</v>
      </c>
      <c r="AV241" s="114" t="e">
        <f>IF(#REF!="zákl. přenesená",J241,0)</f>
        <v>#REF!</v>
      </c>
      <c r="AW241" s="114" t="e">
        <f>IF(#REF!="sníž. přenesená",J241,0)</f>
        <v>#REF!</v>
      </c>
      <c r="AX241" s="114" t="e">
        <f>IF(#REF!="nulová",J241,0)</f>
        <v>#REF!</v>
      </c>
      <c r="AY241" s="17" t="s">
        <v>65</v>
      </c>
      <c r="AZ241" s="114">
        <f>ROUND(I241*H241,2)</f>
        <v>0</v>
      </c>
      <c r="BA241" s="17" t="s">
        <v>122</v>
      </c>
      <c r="BB241" s="113" t="s">
        <v>260</v>
      </c>
    </row>
    <row r="242" spans="2:54" s="1" customFormat="1" ht="24.15" customHeight="1">
      <c r="B242" s="106"/>
      <c r="C242" s="107" t="s">
        <v>282</v>
      </c>
      <c r="D242" s="107" t="s">
        <v>118</v>
      </c>
      <c r="E242" s="108" t="s">
        <v>678</v>
      </c>
      <c r="F242" s="109" t="s">
        <v>679</v>
      </c>
      <c r="G242" s="110" t="s">
        <v>378</v>
      </c>
      <c r="H242" s="111"/>
      <c r="I242" s="112">
        <v>6650</v>
      </c>
      <c r="J242" s="154">
        <f>ROUND(I242*H242,2)</f>
        <v>0</v>
      </c>
      <c r="K242" s="184"/>
      <c r="L242" s="161"/>
      <c r="M242" s="184">
        <v>0</v>
      </c>
      <c r="N242" s="161">
        <f t="shared" si="3"/>
        <v>0</v>
      </c>
      <c r="O242" s="159">
        <f t="shared" si="4"/>
        <v>0</v>
      </c>
      <c r="P242" s="160">
        <f t="shared" si="5"/>
        <v>0</v>
      </c>
      <c r="Q242" s="233"/>
      <c r="AG242" s="113" t="s">
        <v>122</v>
      </c>
      <c r="AI242" s="113" t="s">
        <v>118</v>
      </c>
      <c r="AJ242" s="113" t="s">
        <v>67</v>
      </c>
      <c r="AN242" s="17" t="s">
        <v>116</v>
      </c>
      <c r="AT242" s="114" t="e">
        <f>IF(#REF!="základní",J242,0)</f>
        <v>#REF!</v>
      </c>
      <c r="AU242" s="114" t="e">
        <f>IF(#REF!="snížená",J242,0)</f>
        <v>#REF!</v>
      </c>
      <c r="AV242" s="114" t="e">
        <f>IF(#REF!="zákl. přenesená",J242,0)</f>
        <v>#REF!</v>
      </c>
      <c r="AW242" s="114" t="e">
        <f>IF(#REF!="sníž. přenesená",J242,0)</f>
        <v>#REF!</v>
      </c>
      <c r="AX242" s="114" t="e">
        <f>IF(#REF!="nulová",J242,0)</f>
        <v>#REF!</v>
      </c>
      <c r="AY242" s="17" t="s">
        <v>65</v>
      </c>
      <c r="AZ242" s="114">
        <f>ROUND(I242*H242,2)</f>
        <v>0</v>
      </c>
      <c r="BA242" s="17" t="s">
        <v>122</v>
      </c>
      <c r="BB242" s="113" t="s">
        <v>265</v>
      </c>
    </row>
    <row r="243" spans="2:54" s="12" customFormat="1">
      <c r="B243" s="115"/>
      <c r="D243" s="116" t="s">
        <v>123</v>
      </c>
      <c r="E243" s="117" t="s">
        <v>1</v>
      </c>
      <c r="F243" s="118" t="s">
        <v>680</v>
      </c>
      <c r="H243" s="119"/>
      <c r="I243" s="120"/>
      <c r="K243" s="185"/>
      <c r="L243" s="174"/>
      <c r="M243" s="185"/>
      <c r="N243" s="161"/>
      <c r="O243" s="159"/>
      <c r="P243" s="160"/>
      <c r="Q243" s="237"/>
      <c r="AI243" s="117" t="s">
        <v>123</v>
      </c>
      <c r="AJ243" s="117" t="s">
        <v>67</v>
      </c>
      <c r="AK243" s="12" t="s">
        <v>67</v>
      </c>
      <c r="AL243" s="12" t="s">
        <v>28</v>
      </c>
      <c r="AM243" s="12" t="s">
        <v>57</v>
      </c>
      <c r="AN243" s="117" t="s">
        <v>116</v>
      </c>
    </row>
    <row r="244" spans="2:54" s="13" customFormat="1">
      <c r="B244" s="121"/>
      <c r="D244" s="116" t="s">
        <v>123</v>
      </c>
      <c r="E244" s="122" t="s">
        <v>1</v>
      </c>
      <c r="F244" s="123" t="s">
        <v>125</v>
      </c>
      <c r="H244" s="124"/>
      <c r="I244" s="125"/>
      <c r="K244" s="186"/>
      <c r="L244" s="175"/>
      <c r="M244" s="186"/>
      <c r="N244" s="161"/>
      <c r="O244" s="159"/>
      <c r="P244" s="160"/>
      <c r="Q244" s="238"/>
      <c r="AI244" s="122" t="s">
        <v>123</v>
      </c>
      <c r="AJ244" s="122" t="s">
        <v>67</v>
      </c>
      <c r="AK244" s="13" t="s">
        <v>122</v>
      </c>
      <c r="AL244" s="13" t="s">
        <v>28</v>
      </c>
      <c r="AM244" s="13" t="s">
        <v>65</v>
      </c>
      <c r="AN244" s="122" t="s">
        <v>116</v>
      </c>
    </row>
    <row r="245" spans="2:54" s="1" customFormat="1" ht="33" customHeight="1">
      <c r="B245" s="106"/>
      <c r="C245" s="130" t="s">
        <v>227</v>
      </c>
      <c r="D245" s="130" t="s">
        <v>224</v>
      </c>
      <c r="E245" s="131" t="s">
        <v>681</v>
      </c>
      <c r="F245" s="132" t="s">
        <v>682</v>
      </c>
      <c r="G245" s="133" t="s">
        <v>378</v>
      </c>
      <c r="H245" s="134"/>
      <c r="I245" s="135">
        <v>11100</v>
      </c>
      <c r="J245" s="155">
        <f>ROUND(I245*H245,2)</f>
        <v>0</v>
      </c>
      <c r="K245" s="196"/>
      <c r="L245" s="161"/>
      <c r="M245" s="184">
        <v>0</v>
      </c>
      <c r="N245" s="161">
        <f t="shared" si="3"/>
        <v>0</v>
      </c>
      <c r="O245" s="159">
        <f t="shared" si="4"/>
        <v>0</v>
      </c>
      <c r="P245" s="160">
        <f t="shared" si="5"/>
        <v>0</v>
      </c>
      <c r="Q245" s="233"/>
      <c r="AG245" s="113" t="s">
        <v>140</v>
      </c>
      <c r="AI245" s="113" t="s">
        <v>224</v>
      </c>
      <c r="AJ245" s="113" t="s">
        <v>67</v>
      </c>
      <c r="AN245" s="17" t="s">
        <v>116</v>
      </c>
      <c r="AT245" s="114" t="e">
        <f>IF(#REF!="základní",J245,0)</f>
        <v>#REF!</v>
      </c>
      <c r="AU245" s="114" t="e">
        <f>IF(#REF!="snížená",J245,0)</f>
        <v>#REF!</v>
      </c>
      <c r="AV245" s="114" t="e">
        <f>IF(#REF!="zákl. přenesená",J245,0)</f>
        <v>#REF!</v>
      </c>
      <c r="AW245" s="114" t="e">
        <f>IF(#REF!="sníž. přenesená",J245,0)</f>
        <v>#REF!</v>
      </c>
      <c r="AX245" s="114" t="e">
        <f>IF(#REF!="nulová",J245,0)</f>
        <v>#REF!</v>
      </c>
      <c r="AY245" s="17" t="s">
        <v>65</v>
      </c>
      <c r="AZ245" s="114">
        <f>ROUND(I245*H245,2)</f>
        <v>0</v>
      </c>
      <c r="BA245" s="17" t="s">
        <v>122</v>
      </c>
      <c r="BB245" s="113" t="s">
        <v>270</v>
      </c>
    </row>
    <row r="246" spans="2:54" s="1" customFormat="1" ht="21.75" customHeight="1">
      <c r="B246" s="106"/>
      <c r="C246" s="107" t="s">
        <v>293</v>
      </c>
      <c r="D246" s="107" t="s">
        <v>118</v>
      </c>
      <c r="E246" s="108" t="s">
        <v>683</v>
      </c>
      <c r="F246" s="109" t="s">
        <v>684</v>
      </c>
      <c r="G246" s="110" t="s">
        <v>160</v>
      </c>
      <c r="H246" s="111"/>
      <c r="I246" s="112">
        <v>79.3</v>
      </c>
      <c r="J246" s="154">
        <f>ROUND(I246*H246,2)</f>
        <v>0</v>
      </c>
      <c r="K246" s="184"/>
      <c r="L246" s="161"/>
      <c r="M246" s="184">
        <v>0</v>
      </c>
      <c r="N246" s="161">
        <f t="shared" si="3"/>
        <v>0</v>
      </c>
      <c r="O246" s="159">
        <f t="shared" si="4"/>
        <v>0</v>
      </c>
      <c r="P246" s="160">
        <f t="shared" si="5"/>
        <v>0</v>
      </c>
      <c r="Q246" s="233"/>
      <c r="AG246" s="113" t="s">
        <v>122</v>
      </c>
      <c r="AI246" s="113" t="s">
        <v>118</v>
      </c>
      <c r="AJ246" s="113" t="s">
        <v>67</v>
      </c>
      <c r="AN246" s="17" t="s">
        <v>116</v>
      </c>
      <c r="AT246" s="114" t="e">
        <f>IF(#REF!="základní",J246,0)</f>
        <v>#REF!</v>
      </c>
      <c r="AU246" s="114" t="e">
        <f>IF(#REF!="snížená",J246,0)</f>
        <v>#REF!</v>
      </c>
      <c r="AV246" s="114" t="e">
        <f>IF(#REF!="zákl. přenesená",J246,0)</f>
        <v>#REF!</v>
      </c>
      <c r="AW246" s="114" t="e">
        <f>IF(#REF!="sníž. přenesená",J246,0)</f>
        <v>#REF!</v>
      </c>
      <c r="AX246" s="114" t="e">
        <f>IF(#REF!="nulová",J246,0)</f>
        <v>#REF!</v>
      </c>
      <c r="AY246" s="17" t="s">
        <v>65</v>
      </c>
      <c r="AZ246" s="114">
        <f>ROUND(I246*H246,2)</f>
        <v>0</v>
      </c>
      <c r="BA246" s="17" t="s">
        <v>122</v>
      </c>
      <c r="BB246" s="113" t="s">
        <v>275</v>
      </c>
    </row>
    <row r="247" spans="2:54" s="12" customFormat="1">
      <c r="B247" s="115"/>
      <c r="D247" s="116" t="s">
        <v>123</v>
      </c>
      <c r="E247" s="117" t="s">
        <v>1</v>
      </c>
      <c r="F247" s="118" t="s">
        <v>685</v>
      </c>
      <c r="H247" s="119"/>
      <c r="I247" s="120"/>
      <c r="K247" s="185"/>
      <c r="L247" s="174"/>
      <c r="M247" s="185"/>
      <c r="N247" s="161"/>
      <c r="O247" s="159"/>
      <c r="P247" s="160"/>
      <c r="Q247" s="237"/>
      <c r="AI247" s="117" t="s">
        <v>123</v>
      </c>
      <c r="AJ247" s="117" t="s">
        <v>67</v>
      </c>
      <c r="AK247" s="12" t="s">
        <v>67</v>
      </c>
      <c r="AL247" s="12" t="s">
        <v>28</v>
      </c>
      <c r="AM247" s="12" t="s">
        <v>57</v>
      </c>
      <c r="AN247" s="117" t="s">
        <v>116</v>
      </c>
    </row>
    <row r="248" spans="2:54" s="13" customFormat="1">
      <c r="B248" s="121"/>
      <c r="D248" s="116" t="s">
        <v>123</v>
      </c>
      <c r="E248" s="122" t="s">
        <v>1</v>
      </c>
      <c r="F248" s="123" t="s">
        <v>125</v>
      </c>
      <c r="H248" s="124"/>
      <c r="I248" s="125"/>
      <c r="K248" s="186"/>
      <c r="L248" s="175"/>
      <c r="M248" s="186"/>
      <c r="N248" s="161"/>
      <c r="O248" s="159"/>
      <c r="P248" s="160"/>
      <c r="Q248" s="238"/>
      <c r="AI248" s="122" t="s">
        <v>123</v>
      </c>
      <c r="AJ248" s="122" t="s">
        <v>67</v>
      </c>
      <c r="AK248" s="13" t="s">
        <v>122</v>
      </c>
      <c r="AL248" s="13" t="s">
        <v>28</v>
      </c>
      <c r="AM248" s="13" t="s">
        <v>65</v>
      </c>
      <c r="AN248" s="122" t="s">
        <v>116</v>
      </c>
    </row>
    <row r="249" spans="2:54" s="1" customFormat="1" ht="24.15" customHeight="1">
      <c r="B249" s="106"/>
      <c r="C249" s="107" t="s">
        <v>231</v>
      </c>
      <c r="D249" s="107" t="s">
        <v>118</v>
      </c>
      <c r="E249" s="108" t="s">
        <v>686</v>
      </c>
      <c r="F249" s="109" t="s">
        <v>687</v>
      </c>
      <c r="G249" s="110" t="s">
        <v>160</v>
      </c>
      <c r="H249" s="111"/>
      <c r="I249" s="112">
        <v>815</v>
      </c>
      <c r="J249" s="154">
        <f>ROUND(I249*H249,2)</f>
        <v>0</v>
      </c>
      <c r="K249" s="184"/>
      <c r="L249" s="161"/>
      <c r="M249" s="184">
        <v>0</v>
      </c>
      <c r="N249" s="161">
        <f t="shared" si="3"/>
        <v>0</v>
      </c>
      <c r="O249" s="159">
        <f t="shared" si="4"/>
        <v>0</v>
      </c>
      <c r="P249" s="160">
        <f t="shared" si="5"/>
        <v>0</v>
      </c>
      <c r="Q249" s="233"/>
      <c r="AG249" s="113" t="s">
        <v>122</v>
      </c>
      <c r="AI249" s="113" t="s">
        <v>118</v>
      </c>
      <c r="AJ249" s="113" t="s">
        <v>67</v>
      </c>
      <c r="AN249" s="17" t="s">
        <v>116</v>
      </c>
      <c r="AT249" s="114" t="e">
        <f>IF(#REF!="základní",J249,0)</f>
        <v>#REF!</v>
      </c>
      <c r="AU249" s="114" t="e">
        <f>IF(#REF!="snížená",J249,0)</f>
        <v>#REF!</v>
      </c>
      <c r="AV249" s="114" t="e">
        <f>IF(#REF!="zákl. přenesená",J249,0)</f>
        <v>#REF!</v>
      </c>
      <c r="AW249" s="114" t="e">
        <f>IF(#REF!="sníž. přenesená",J249,0)</f>
        <v>#REF!</v>
      </c>
      <c r="AX249" s="114" t="e">
        <f>IF(#REF!="nulová",J249,0)</f>
        <v>#REF!</v>
      </c>
      <c r="AY249" s="17" t="s">
        <v>65</v>
      </c>
      <c r="AZ249" s="114">
        <f>ROUND(I249*H249,2)</f>
        <v>0</v>
      </c>
      <c r="BA249" s="17" t="s">
        <v>122</v>
      </c>
      <c r="BB249" s="113" t="s">
        <v>279</v>
      </c>
    </row>
    <row r="250" spans="2:54" s="12" customFormat="1">
      <c r="B250" s="115"/>
      <c r="D250" s="116" t="s">
        <v>123</v>
      </c>
      <c r="E250" s="117" t="s">
        <v>1</v>
      </c>
      <c r="F250" s="118" t="s">
        <v>688</v>
      </c>
      <c r="H250" s="119"/>
      <c r="I250" s="120"/>
      <c r="K250" s="185"/>
      <c r="L250" s="174"/>
      <c r="M250" s="185"/>
      <c r="N250" s="161"/>
      <c r="O250" s="159"/>
      <c r="P250" s="160"/>
      <c r="Q250" s="237"/>
      <c r="AI250" s="117" t="s">
        <v>123</v>
      </c>
      <c r="AJ250" s="117" t="s">
        <v>67</v>
      </c>
      <c r="AK250" s="12" t="s">
        <v>67</v>
      </c>
      <c r="AL250" s="12" t="s">
        <v>28</v>
      </c>
      <c r="AM250" s="12" t="s">
        <v>57</v>
      </c>
      <c r="AN250" s="117" t="s">
        <v>116</v>
      </c>
    </row>
    <row r="251" spans="2:54" s="13" customFormat="1">
      <c r="B251" s="121"/>
      <c r="D251" s="116" t="s">
        <v>123</v>
      </c>
      <c r="E251" s="122" t="s">
        <v>1</v>
      </c>
      <c r="F251" s="123" t="s">
        <v>125</v>
      </c>
      <c r="H251" s="124"/>
      <c r="I251" s="125"/>
      <c r="K251" s="186"/>
      <c r="L251" s="175"/>
      <c r="M251" s="186"/>
      <c r="N251" s="161"/>
      <c r="O251" s="159"/>
      <c r="P251" s="160"/>
      <c r="Q251" s="238"/>
      <c r="AI251" s="122" t="s">
        <v>123</v>
      </c>
      <c r="AJ251" s="122" t="s">
        <v>67</v>
      </c>
      <c r="AK251" s="13" t="s">
        <v>122</v>
      </c>
      <c r="AL251" s="13" t="s">
        <v>28</v>
      </c>
      <c r="AM251" s="13" t="s">
        <v>65</v>
      </c>
      <c r="AN251" s="122" t="s">
        <v>116</v>
      </c>
    </row>
    <row r="252" spans="2:54" s="1" customFormat="1" ht="24.15" customHeight="1">
      <c r="B252" s="106"/>
      <c r="C252" s="130" t="s">
        <v>306</v>
      </c>
      <c r="D252" s="130" t="s">
        <v>224</v>
      </c>
      <c r="E252" s="131" t="s">
        <v>689</v>
      </c>
      <c r="F252" s="132" t="s">
        <v>690</v>
      </c>
      <c r="G252" s="133" t="s">
        <v>160</v>
      </c>
      <c r="H252" s="134"/>
      <c r="I252" s="135">
        <v>1520</v>
      </c>
      <c r="J252" s="155">
        <f>ROUND(I252*H252,2)</f>
        <v>0</v>
      </c>
      <c r="K252" s="196"/>
      <c r="L252" s="161"/>
      <c r="M252" s="184">
        <v>0</v>
      </c>
      <c r="N252" s="161">
        <f t="shared" si="3"/>
        <v>0</v>
      </c>
      <c r="O252" s="159">
        <f t="shared" si="4"/>
        <v>0</v>
      </c>
      <c r="P252" s="160">
        <f t="shared" si="5"/>
        <v>0</v>
      </c>
      <c r="Q252" s="233"/>
      <c r="AG252" s="113" t="s">
        <v>140</v>
      </c>
      <c r="AI252" s="113" t="s">
        <v>224</v>
      </c>
      <c r="AJ252" s="113" t="s">
        <v>67</v>
      </c>
      <c r="AN252" s="17" t="s">
        <v>116</v>
      </c>
      <c r="AT252" s="114" t="e">
        <f>IF(#REF!="základní",J252,0)</f>
        <v>#REF!</v>
      </c>
      <c r="AU252" s="114" t="e">
        <f>IF(#REF!="snížená",J252,0)</f>
        <v>#REF!</v>
      </c>
      <c r="AV252" s="114" t="e">
        <f>IF(#REF!="zákl. přenesená",J252,0)</f>
        <v>#REF!</v>
      </c>
      <c r="AW252" s="114" t="e">
        <f>IF(#REF!="sníž. přenesená",J252,0)</f>
        <v>#REF!</v>
      </c>
      <c r="AX252" s="114" t="e">
        <f>IF(#REF!="nulová",J252,0)</f>
        <v>#REF!</v>
      </c>
      <c r="AY252" s="17" t="s">
        <v>65</v>
      </c>
      <c r="AZ252" s="114">
        <f>ROUND(I252*H252,2)</f>
        <v>0</v>
      </c>
      <c r="BA252" s="17" t="s">
        <v>122</v>
      </c>
      <c r="BB252" s="113" t="s">
        <v>285</v>
      </c>
    </row>
    <row r="253" spans="2:54" s="1" customFormat="1" ht="24.15" customHeight="1">
      <c r="B253" s="106"/>
      <c r="C253" s="107" t="s">
        <v>237</v>
      </c>
      <c r="D253" s="107" t="s">
        <v>118</v>
      </c>
      <c r="E253" s="108" t="s">
        <v>691</v>
      </c>
      <c r="F253" s="109" t="s">
        <v>692</v>
      </c>
      <c r="G253" s="110" t="s">
        <v>378</v>
      </c>
      <c r="H253" s="111">
        <v>-6</v>
      </c>
      <c r="I253" s="112">
        <v>1910</v>
      </c>
      <c r="J253" s="154">
        <f>ROUND(I253*H253,2)</f>
        <v>-11460</v>
      </c>
      <c r="K253" s="184"/>
      <c r="L253" s="161"/>
      <c r="M253" s="184">
        <v>0</v>
      </c>
      <c r="N253" s="161">
        <f t="shared" si="3"/>
        <v>0</v>
      </c>
      <c r="O253" s="229">
        <v>0</v>
      </c>
      <c r="P253" s="230">
        <v>0</v>
      </c>
      <c r="Q253" s="245">
        <v>-6</v>
      </c>
      <c r="AG253" s="113" t="s">
        <v>122</v>
      </c>
      <c r="AI253" s="113" t="s">
        <v>118</v>
      </c>
      <c r="AJ253" s="113" t="s">
        <v>67</v>
      </c>
      <c r="AN253" s="17" t="s">
        <v>116</v>
      </c>
      <c r="AT253" s="114" t="e">
        <f>IF(#REF!="základní",J253,0)</f>
        <v>#REF!</v>
      </c>
      <c r="AU253" s="114" t="e">
        <f>IF(#REF!="snížená",J253,0)</f>
        <v>#REF!</v>
      </c>
      <c r="AV253" s="114" t="e">
        <f>IF(#REF!="zákl. přenesená",J253,0)</f>
        <v>#REF!</v>
      </c>
      <c r="AW253" s="114" t="e">
        <f>IF(#REF!="sníž. přenesená",J253,0)</f>
        <v>#REF!</v>
      </c>
      <c r="AX253" s="114" t="e">
        <f>IF(#REF!="nulová",J253,0)</f>
        <v>#REF!</v>
      </c>
      <c r="AY253" s="17" t="s">
        <v>65</v>
      </c>
      <c r="AZ253" s="114">
        <f>ROUND(I253*H253,2)</f>
        <v>-11460</v>
      </c>
      <c r="BA253" s="17" t="s">
        <v>122</v>
      </c>
      <c r="BB253" s="113" t="s">
        <v>290</v>
      </c>
    </row>
    <row r="254" spans="2:54" s="12" customFormat="1">
      <c r="B254" s="115"/>
      <c r="D254" s="116" t="s">
        <v>123</v>
      </c>
      <c r="E254" s="117" t="s">
        <v>1</v>
      </c>
      <c r="F254" s="118" t="s">
        <v>693</v>
      </c>
      <c r="H254" s="119"/>
      <c r="I254" s="120"/>
      <c r="K254" s="185"/>
      <c r="L254" s="174"/>
      <c r="M254" s="185"/>
      <c r="N254" s="161"/>
      <c r="O254" s="229"/>
      <c r="P254" s="230"/>
      <c r="Q254" s="245"/>
      <c r="AI254" s="117" t="s">
        <v>123</v>
      </c>
      <c r="AJ254" s="117" t="s">
        <v>67</v>
      </c>
      <c r="AK254" s="12" t="s">
        <v>67</v>
      </c>
      <c r="AL254" s="12" t="s">
        <v>28</v>
      </c>
      <c r="AM254" s="12" t="s">
        <v>57</v>
      </c>
      <c r="AN254" s="117" t="s">
        <v>116</v>
      </c>
    </row>
    <row r="255" spans="2:54" s="13" customFormat="1">
      <c r="B255" s="121"/>
      <c r="D255" s="116" t="s">
        <v>123</v>
      </c>
      <c r="E255" s="122" t="s">
        <v>1</v>
      </c>
      <c r="F255" s="123" t="s">
        <v>125</v>
      </c>
      <c r="H255" s="124"/>
      <c r="I255" s="125"/>
      <c r="K255" s="186"/>
      <c r="L255" s="175"/>
      <c r="M255" s="186"/>
      <c r="N255" s="161"/>
      <c r="O255" s="229"/>
      <c r="P255" s="230"/>
      <c r="Q255" s="245"/>
      <c r="AI255" s="122" t="s">
        <v>123</v>
      </c>
      <c r="AJ255" s="122" t="s">
        <v>67</v>
      </c>
      <c r="AK255" s="13" t="s">
        <v>122</v>
      </c>
      <c r="AL255" s="13" t="s">
        <v>28</v>
      </c>
      <c r="AM255" s="13" t="s">
        <v>65</v>
      </c>
      <c r="AN255" s="122" t="s">
        <v>116</v>
      </c>
    </row>
    <row r="256" spans="2:54" s="1" customFormat="1" ht="16.5" customHeight="1">
      <c r="B256" s="106"/>
      <c r="C256" s="130" t="s">
        <v>314</v>
      </c>
      <c r="D256" s="130" t="s">
        <v>224</v>
      </c>
      <c r="E256" s="131" t="s">
        <v>694</v>
      </c>
      <c r="F256" s="132" t="s">
        <v>695</v>
      </c>
      <c r="G256" s="133" t="s">
        <v>378</v>
      </c>
      <c r="H256" s="134">
        <v>-3</v>
      </c>
      <c r="I256" s="135">
        <v>2024</v>
      </c>
      <c r="J256" s="155">
        <f>ROUND(I256*H256,2)</f>
        <v>-6072</v>
      </c>
      <c r="K256" s="196"/>
      <c r="L256" s="161"/>
      <c r="M256" s="184">
        <v>0</v>
      </c>
      <c r="N256" s="161">
        <f t="shared" si="3"/>
        <v>0</v>
      </c>
      <c r="O256" s="229">
        <v>0</v>
      </c>
      <c r="P256" s="230">
        <v>0</v>
      </c>
      <c r="Q256" s="245">
        <v>-3</v>
      </c>
      <c r="AG256" s="113" t="s">
        <v>140</v>
      </c>
      <c r="AI256" s="113" t="s">
        <v>224</v>
      </c>
      <c r="AJ256" s="113" t="s">
        <v>67</v>
      </c>
      <c r="AN256" s="17" t="s">
        <v>116</v>
      </c>
      <c r="AT256" s="114" t="e">
        <f>IF(#REF!="základní",J256,0)</f>
        <v>#REF!</v>
      </c>
      <c r="AU256" s="114" t="e">
        <f>IF(#REF!="snížená",J256,0)</f>
        <v>#REF!</v>
      </c>
      <c r="AV256" s="114" t="e">
        <f>IF(#REF!="zákl. přenesená",J256,0)</f>
        <v>#REF!</v>
      </c>
      <c r="AW256" s="114" t="e">
        <f>IF(#REF!="sníž. přenesená",J256,0)</f>
        <v>#REF!</v>
      </c>
      <c r="AX256" s="114" t="e">
        <f>IF(#REF!="nulová",J256,0)</f>
        <v>#REF!</v>
      </c>
      <c r="AY256" s="17" t="s">
        <v>65</v>
      </c>
      <c r="AZ256" s="114">
        <f>ROUND(I256*H256,2)</f>
        <v>-6072</v>
      </c>
      <c r="BA256" s="17" t="s">
        <v>122</v>
      </c>
      <c r="BB256" s="113" t="s">
        <v>296</v>
      </c>
    </row>
    <row r="257" spans="2:54" s="1" customFormat="1" ht="16.5" customHeight="1">
      <c r="B257" s="106"/>
      <c r="C257" s="130" t="s">
        <v>241</v>
      </c>
      <c r="D257" s="130" t="s">
        <v>224</v>
      </c>
      <c r="E257" s="131" t="s">
        <v>696</v>
      </c>
      <c r="F257" s="132" t="s">
        <v>697</v>
      </c>
      <c r="G257" s="133" t="s">
        <v>378</v>
      </c>
      <c r="H257" s="134">
        <v>-3</v>
      </c>
      <c r="I257" s="135">
        <v>1890</v>
      </c>
      <c r="J257" s="155">
        <f>ROUND(I257*H257,2)</f>
        <v>-5670</v>
      </c>
      <c r="K257" s="196"/>
      <c r="L257" s="161"/>
      <c r="M257" s="184">
        <v>0</v>
      </c>
      <c r="N257" s="161">
        <f t="shared" si="3"/>
        <v>0</v>
      </c>
      <c r="O257" s="229">
        <v>0</v>
      </c>
      <c r="P257" s="230">
        <v>0</v>
      </c>
      <c r="Q257" s="245">
        <v>-3</v>
      </c>
      <c r="AG257" s="113" t="s">
        <v>140</v>
      </c>
      <c r="AI257" s="113" t="s">
        <v>224</v>
      </c>
      <c r="AJ257" s="113" t="s">
        <v>67</v>
      </c>
      <c r="AN257" s="17" t="s">
        <v>116</v>
      </c>
      <c r="AT257" s="114" t="e">
        <f>IF(#REF!="základní",J257,0)</f>
        <v>#REF!</v>
      </c>
      <c r="AU257" s="114" t="e">
        <f>IF(#REF!="snížená",J257,0)</f>
        <v>#REF!</v>
      </c>
      <c r="AV257" s="114" t="e">
        <f>IF(#REF!="zákl. přenesená",J257,0)</f>
        <v>#REF!</v>
      </c>
      <c r="AW257" s="114" t="e">
        <f>IF(#REF!="sníž. přenesená",J257,0)</f>
        <v>#REF!</v>
      </c>
      <c r="AX257" s="114" t="e">
        <f>IF(#REF!="nulová",J257,0)</f>
        <v>#REF!</v>
      </c>
      <c r="AY257" s="17" t="s">
        <v>65</v>
      </c>
      <c r="AZ257" s="114">
        <f>ROUND(I257*H257,2)</f>
        <v>-5670</v>
      </c>
      <c r="BA257" s="17" t="s">
        <v>122</v>
      </c>
      <c r="BB257" s="113" t="s">
        <v>301</v>
      </c>
    </row>
    <row r="258" spans="2:54" s="1" customFormat="1" ht="21.75" customHeight="1">
      <c r="B258" s="106"/>
      <c r="C258" s="107" t="s">
        <v>324</v>
      </c>
      <c r="D258" s="107" t="s">
        <v>118</v>
      </c>
      <c r="E258" s="108" t="s">
        <v>698</v>
      </c>
      <c r="F258" s="109" t="s">
        <v>699</v>
      </c>
      <c r="G258" s="110" t="s">
        <v>378</v>
      </c>
      <c r="H258" s="111"/>
      <c r="I258" s="112">
        <v>3550</v>
      </c>
      <c r="J258" s="154">
        <f>ROUND(I258*H258,2)</f>
        <v>0</v>
      </c>
      <c r="K258" s="184"/>
      <c r="L258" s="161"/>
      <c r="M258" s="184">
        <v>0</v>
      </c>
      <c r="N258" s="161">
        <f t="shared" ref="N258:N320" si="9">M258*I258</f>
        <v>0</v>
      </c>
      <c r="O258" s="159">
        <f t="shared" ref="O258:O320" si="10">H258-M258-K258</f>
        <v>0</v>
      </c>
      <c r="P258" s="160">
        <f t="shared" ref="P258:P320" si="11">J258-N258-L258</f>
        <v>0</v>
      </c>
      <c r="Q258" s="245"/>
      <c r="AG258" s="113" t="s">
        <v>122</v>
      </c>
      <c r="AI258" s="113" t="s">
        <v>118</v>
      </c>
      <c r="AJ258" s="113" t="s">
        <v>67</v>
      </c>
      <c r="AN258" s="17" t="s">
        <v>116</v>
      </c>
      <c r="AT258" s="114" t="e">
        <f>IF(#REF!="základní",J258,0)</f>
        <v>#REF!</v>
      </c>
      <c r="AU258" s="114" t="e">
        <f>IF(#REF!="snížená",J258,0)</f>
        <v>#REF!</v>
      </c>
      <c r="AV258" s="114" t="e">
        <f>IF(#REF!="zákl. přenesená",J258,0)</f>
        <v>#REF!</v>
      </c>
      <c r="AW258" s="114" t="e">
        <f>IF(#REF!="sníž. přenesená",J258,0)</f>
        <v>#REF!</v>
      </c>
      <c r="AX258" s="114" t="e">
        <f>IF(#REF!="nulová",J258,0)</f>
        <v>#REF!</v>
      </c>
      <c r="AY258" s="17" t="s">
        <v>65</v>
      </c>
      <c r="AZ258" s="114">
        <f>ROUND(I258*H258,2)</f>
        <v>0</v>
      </c>
      <c r="BA258" s="17" t="s">
        <v>122</v>
      </c>
      <c r="BB258" s="113" t="s">
        <v>307</v>
      </c>
    </row>
    <row r="259" spans="2:54" s="12" customFormat="1">
      <c r="B259" s="115"/>
      <c r="D259" s="116" t="s">
        <v>123</v>
      </c>
      <c r="E259" s="117" t="s">
        <v>1</v>
      </c>
      <c r="F259" s="118" t="s">
        <v>680</v>
      </c>
      <c r="H259" s="119"/>
      <c r="I259" s="120"/>
      <c r="K259" s="185"/>
      <c r="L259" s="174"/>
      <c r="M259" s="185"/>
      <c r="N259" s="161"/>
      <c r="O259" s="159"/>
      <c r="P259" s="160"/>
      <c r="Q259" s="237"/>
      <c r="AI259" s="117" t="s">
        <v>123</v>
      </c>
      <c r="AJ259" s="117" t="s">
        <v>67</v>
      </c>
      <c r="AK259" s="12" t="s">
        <v>67</v>
      </c>
      <c r="AL259" s="12" t="s">
        <v>28</v>
      </c>
      <c r="AM259" s="12" t="s">
        <v>57</v>
      </c>
      <c r="AN259" s="117" t="s">
        <v>116</v>
      </c>
    </row>
    <row r="260" spans="2:54" s="13" customFormat="1">
      <c r="B260" s="121"/>
      <c r="D260" s="116" t="s">
        <v>123</v>
      </c>
      <c r="E260" s="122" t="s">
        <v>1</v>
      </c>
      <c r="F260" s="123" t="s">
        <v>125</v>
      </c>
      <c r="H260" s="124"/>
      <c r="I260" s="125"/>
      <c r="K260" s="186"/>
      <c r="L260" s="175"/>
      <c r="M260" s="186"/>
      <c r="N260" s="161"/>
      <c r="O260" s="159"/>
      <c r="P260" s="160"/>
      <c r="Q260" s="238"/>
      <c r="AI260" s="122" t="s">
        <v>123</v>
      </c>
      <c r="AJ260" s="122" t="s">
        <v>67</v>
      </c>
      <c r="AK260" s="13" t="s">
        <v>122</v>
      </c>
      <c r="AL260" s="13" t="s">
        <v>28</v>
      </c>
      <c r="AM260" s="13" t="s">
        <v>65</v>
      </c>
      <c r="AN260" s="122" t="s">
        <v>116</v>
      </c>
    </row>
    <row r="261" spans="2:54" s="1" customFormat="1" ht="24.15" customHeight="1">
      <c r="B261" s="106"/>
      <c r="C261" s="130" t="s">
        <v>246</v>
      </c>
      <c r="D261" s="130" t="s">
        <v>224</v>
      </c>
      <c r="E261" s="131" t="s">
        <v>700</v>
      </c>
      <c r="F261" s="132" t="s">
        <v>701</v>
      </c>
      <c r="G261" s="133" t="s">
        <v>378</v>
      </c>
      <c r="H261" s="134"/>
      <c r="I261" s="135">
        <v>4920</v>
      </c>
      <c r="J261" s="155">
        <f>ROUND(I261*H261,2)</f>
        <v>0</v>
      </c>
      <c r="K261" s="196"/>
      <c r="L261" s="161"/>
      <c r="M261" s="184">
        <v>0</v>
      </c>
      <c r="N261" s="161">
        <f t="shared" si="9"/>
        <v>0</v>
      </c>
      <c r="O261" s="159">
        <f t="shared" si="10"/>
        <v>0</v>
      </c>
      <c r="P261" s="160">
        <f t="shared" si="11"/>
        <v>0</v>
      </c>
      <c r="Q261" s="233"/>
      <c r="AG261" s="113" t="s">
        <v>140</v>
      </c>
      <c r="AI261" s="113" t="s">
        <v>224</v>
      </c>
      <c r="AJ261" s="113" t="s">
        <v>67</v>
      </c>
      <c r="AN261" s="17" t="s">
        <v>116</v>
      </c>
      <c r="AT261" s="114" t="e">
        <f>IF(#REF!="základní",J261,0)</f>
        <v>#REF!</v>
      </c>
      <c r="AU261" s="114" t="e">
        <f>IF(#REF!="snížená",J261,0)</f>
        <v>#REF!</v>
      </c>
      <c r="AV261" s="114" t="e">
        <f>IF(#REF!="zákl. přenesená",J261,0)</f>
        <v>#REF!</v>
      </c>
      <c r="AW261" s="114" t="e">
        <f>IF(#REF!="sníž. přenesená",J261,0)</f>
        <v>#REF!</v>
      </c>
      <c r="AX261" s="114" t="e">
        <f>IF(#REF!="nulová",J261,0)</f>
        <v>#REF!</v>
      </c>
      <c r="AY261" s="17" t="s">
        <v>65</v>
      </c>
      <c r="AZ261" s="114">
        <f>ROUND(I261*H261,2)</f>
        <v>0</v>
      </c>
      <c r="BA261" s="17" t="s">
        <v>122</v>
      </c>
      <c r="BB261" s="113" t="s">
        <v>311</v>
      </c>
    </row>
    <row r="262" spans="2:54" s="1" customFormat="1" ht="21.75" customHeight="1">
      <c r="B262" s="106"/>
      <c r="C262" s="130" t="s">
        <v>334</v>
      </c>
      <c r="D262" s="130" t="s">
        <v>224</v>
      </c>
      <c r="E262" s="131" t="s">
        <v>702</v>
      </c>
      <c r="F262" s="132" t="s">
        <v>703</v>
      </c>
      <c r="G262" s="133" t="s">
        <v>378</v>
      </c>
      <c r="H262" s="134"/>
      <c r="I262" s="135">
        <v>1130</v>
      </c>
      <c r="J262" s="155">
        <f>ROUND(I262*H262,2)</f>
        <v>0</v>
      </c>
      <c r="K262" s="196"/>
      <c r="L262" s="161"/>
      <c r="M262" s="184">
        <v>0</v>
      </c>
      <c r="N262" s="161">
        <f t="shared" si="9"/>
        <v>0</v>
      </c>
      <c r="O262" s="159">
        <f t="shared" si="10"/>
        <v>0</v>
      </c>
      <c r="P262" s="160">
        <f t="shared" si="11"/>
        <v>0</v>
      </c>
      <c r="Q262" s="233"/>
      <c r="AG262" s="113" t="s">
        <v>140</v>
      </c>
      <c r="AI262" s="113" t="s">
        <v>224</v>
      </c>
      <c r="AJ262" s="113" t="s">
        <v>67</v>
      </c>
      <c r="AN262" s="17" t="s">
        <v>116</v>
      </c>
      <c r="AT262" s="114" t="e">
        <f>IF(#REF!="základní",J262,0)</f>
        <v>#REF!</v>
      </c>
      <c r="AU262" s="114" t="e">
        <f>IF(#REF!="snížená",J262,0)</f>
        <v>#REF!</v>
      </c>
      <c r="AV262" s="114" t="e">
        <f>IF(#REF!="zákl. přenesená",J262,0)</f>
        <v>#REF!</v>
      </c>
      <c r="AW262" s="114" t="e">
        <f>IF(#REF!="sníž. přenesená",J262,0)</f>
        <v>#REF!</v>
      </c>
      <c r="AX262" s="114" t="e">
        <f>IF(#REF!="nulová",J262,0)</f>
        <v>#REF!</v>
      </c>
      <c r="AY262" s="17" t="s">
        <v>65</v>
      </c>
      <c r="AZ262" s="114">
        <f>ROUND(I262*H262,2)</f>
        <v>0</v>
      </c>
      <c r="BA262" s="17" t="s">
        <v>122</v>
      </c>
      <c r="BB262" s="113" t="s">
        <v>317</v>
      </c>
    </row>
    <row r="263" spans="2:54" s="1" customFormat="1" ht="16.5" customHeight="1">
      <c r="B263" s="106"/>
      <c r="C263" s="107" t="s">
        <v>251</v>
      </c>
      <c r="D263" s="107" t="s">
        <v>118</v>
      </c>
      <c r="E263" s="108" t="s">
        <v>704</v>
      </c>
      <c r="F263" s="109" t="s">
        <v>705</v>
      </c>
      <c r="G263" s="110" t="s">
        <v>378</v>
      </c>
      <c r="H263" s="111"/>
      <c r="I263" s="112">
        <v>3075</v>
      </c>
      <c r="J263" s="154">
        <f>ROUND(I263*H263,2)</f>
        <v>0</v>
      </c>
      <c r="K263" s="184"/>
      <c r="L263" s="161"/>
      <c r="M263" s="184">
        <v>0</v>
      </c>
      <c r="N263" s="161">
        <f t="shared" si="9"/>
        <v>0</v>
      </c>
      <c r="O263" s="159">
        <f t="shared" si="10"/>
        <v>0</v>
      </c>
      <c r="P263" s="160">
        <f t="shared" si="11"/>
        <v>0</v>
      </c>
      <c r="Q263" s="233"/>
      <c r="AG263" s="113" t="s">
        <v>122</v>
      </c>
      <c r="AI263" s="113" t="s">
        <v>118</v>
      </c>
      <c r="AJ263" s="113" t="s">
        <v>67</v>
      </c>
      <c r="AN263" s="17" t="s">
        <v>116</v>
      </c>
      <c r="AT263" s="114" t="e">
        <f>IF(#REF!="základní",J263,0)</f>
        <v>#REF!</v>
      </c>
      <c r="AU263" s="114" t="e">
        <f>IF(#REF!="snížená",J263,0)</f>
        <v>#REF!</v>
      </c>
      <c r="AV263" s="114" t="e">
        <f>IF(#REF!="zákl. přenesená",J263,0)</f>
        <v>#REF!</v>
      </c>
      <c r="AW263" s="114" t="e">
        <f>IF(#REF!="sníž. přenesená",J263,0)</f>
        <v>#REF!</v>
      </c>
      <c r="AX263" s="114" t="e">
        <f>IF(#REF!="nulová",J263,0)</f>
        <v>#REF!</v>
      </c>
      <c r="AY263" s="17" t="s">
        <v>65</v>
      </c>
      <c r="AZ263" s="114">
        <f>ROUND(I263*H263,2)</f>
        <v>0</v>
      </c>
      <c r="BA263" s="17" t="s">
        <v>122</v>
      </c>
      <c r="BB263" s="113" t="s">
        <v>321</v>
      </c>
    </row>
    <row r="264" spans="2:54" s="12" customFormat="1">
      <c r="B264" s="115"/>
      <c r="D264" s="116" t="s">
        <v>123</v>
      </c>
      <c r="E264" s="117" t="s">
        <v>1</v>
      </c>
      <c r="F264" s="118" t="s">
        <v>706</v>
      </c>
      <c r="H264" s="119"/>
      <c r="I264" s="120"/>
      <c r="K264" s="185"/>
      <c r="L264" s="174"/>
      <c r="M264" s="185"/>
      <c r="N264" s="161"/>
      <c r="O264" s="159"/>
      <c r="P264" s="160"/>
      <c r="Q264" s="237"/>
      <c r="AI264" s="117" t="s">
        <v>123</v>
      </c>
      <c r="AJ264" s="117" t="s">
        <v>67</v>
      </c>
      <c r="AK264" s="12" t="s">
        <v>67</v>
      </c>
      <c r="AL264" s="12" t="s">
        <v>28</v>
      </c>
      <c r="AM264" s="12" t="s">
        <v>57</v>
      </c>
      <c r="AN264" s="117" t="s">
        <v>116</v>
      </c>
    </row>
    <row r="265" spans="2:54" s="13" customFormat="1">
      <c r="B265" s="121"/>
      <c r="D265" s="116" t="s">
        <v>123</v>
      </c>
      <c r="E265" s="122" t="s">
        <v>1</v>
      </c>
      <c r="F265" s="123" t="s">
        <v>125</v>
      </c>
      <c r="H265" s="124"/>
      <c r="I265" s="125"/>
      <c r="K265" s="186"/>
      <c r="L265" s="175"/>
      <c r="M265" s="186"/>
      <c r="N265" s="161"/>
      <c r="O265" s="159"/>
      <c r="P265" s="160"/>
      <c r="Q265" s="238"/>
      <c r="AI265" s="122" t="s">
        <v>123</v>
      </c>
      <c r="AJ265" s="122" t="s">
        <v>67</v>
      </c>
      <c r="AK265" s="13" t="s">
        <v>122</v>
      </c>
      <c r="AL265" s="13" t="s">
        <v>28</v>
      </c>
      <c r="AM265" s="13" t="s">
        <v>65</v>
      </c>
      <c r="AN265" s="122" t="s">
        <v>116</v>
      </c>
    </row>
    <row r="266" spans="2:54" s="1" customFormat="1" ht="24.15" customHeight="1">
      <c r="B266" s="106"/>
      <c r="C266" s="130" t="s">
        <v>345</v>
      </c>
      <c r="D266" s="130" t="s">
        <v>224</v>
      </c>
      <c r="E266" s="131" t="s">
        <v>707</v>
      </c>
      <c r="F266" s="132" t="s">
        <v>708</v>
      </c>
      <c r="G266" s="133" t="s">
        <v>378</v>
      </c>
      <c r="H266" s="134"/>
      <c r="I266" s="135">
        <v>17700</v>
      </c>
      <c r="J266" s="155">
        <f>ROUND(I266*H266,2)</f>
        <v>0</v>
      </c>
      <c r="K266" s="196"/>
      <c r="L266" s="161"/>
      <c r="M266" s="184">
        <v>0</v>
      </c>
      <c r="N266" s="161">
        <f t="shared" si="9"/>
        <v>0</v>
      </c>
      <c r="O266" s="159">
        <f t="shared" si="10"/>
        <v>0</v>
      </c>
      <c r="P266" s="160">
        <f t="shared" si="11"/>
        <v>0</v>
      </c>
      <c r="Q266" s="233"/>
      <c r="AG266" s="113" t="s">
        <v>140</v>
      </c>
      <c r="AI266" s="113" t="s">
        <v>224</v>
      </c>
      <c r="AJ266" s="113" t="s">
        <v>67</v>
      </c>
      <c r="AN266" s="17" t="s">
        <v>116</v>
      </c>
      <c r="AT266" s="114" t="e">
        <f>IF(#REF!="základní",J266,0)</f>
        <v>#REF!</v>
      </c>
      <c r="AU266" s="114" t="e">
        <f>IF(#REF!="snížená",J266,0)</f>
        <v>#REF!</v>
      </c>
      <c r="AV266" s="114" t="e">
        <f>IF(#REF!="zákl. přenesená",J266,0)</f>
        <v>#REF!</v>
      </c>
      <c r="AW266" s="114" t="e">
        <f>IF(#REF!="sníž. přenesená",J266,0)</f>
        <v>#REF!</v>
      </c>
      <c r="AX266" s="114" t="e">
        <f>IF(#REF!="nulová",J266,0)</f>
        <v>#REF!</v>
      </c>
      <c r="AY266" s="17" t="s">
        <v>65</v>
      </c>
      <c r="AZ266" s="114">
        <f>ROUND(I266*H266,2)</f>
        <v>0</v>
      </c>
      <c r="BA266" s="17" t="s">
        <v>122</v>
      </c>
      <c r="BB266" s="113" t="s">
        <v>327</v>
      </c>
    </row>
    <row r="267" spans="2:54" s="1" customFormat="1" ht="21.75" customHeight="1">
      <c r="B267" s="106"/>
      <c r="C267" s="107" t="s">
        <v>256</v>
      </c>
      <c r="D267" s="107" t="s">
        <v>118</v>
      </c>
      <c r="E267" s="108" t="s">
        <v>709</v>
      </c>
      <c r="F267" s="109" t="s">
        <v>710</v>
      </c>
      <c r="G267" s="110" t="s">
        <v>378</v>
      </c>
      <c r="H267" s="111">
        <v>2</v>
      </c>
      <c r="I267" s="112">
        <v>6675</v>
      </c>
      <c r="J267" s="154">
        <f>ROUND(I267*H267,2)</f>
        <v>13350</v>
      </c>
      <c r="K267" s="184"/>
      <c r="L267" s="161"/>
      <c r="M267" s="184">
        <v>2</v>
      </c>
      <c r="N267" s="161">
        <f t="shared" si="9"/>
        <v>13350</v>
      </c>
      <c r="O267" s="159">
        <f t="shared" si="10"/>
        <v>0</v>
      </c>
      <c r="P267" s="160">
        <f t="shared" si="11"/>
        <v>0</v>
      </c>
      <c r="Q267" s="240">
        <v>2</v>
      </c>
      <c r="AG267" s="113" t="s">
        <v>122</v>
      </c>
      <c r="AI267" s="113" t="s">
        <v>118</v>
      </c>
      <c r="AJ267" s="113" t="s">
        <v>67</v>
      </c>
      <c r="AN267" s="17" t="s">
        <v>116</v>
      </c>
      <c r="AT267" s="114" t="e">
        <f>IF(#REF!="základní",J267,0)</f>
        <v>#REF!</v>
      </c>
      <c r="AU267" s="114" t="e">
        <f>IF(#REF!="snížená",J267,0)</f>
        <v>#REF!</v>
      </c>
      <c r="AV267" s="114" t="e">
        <f>IF(#REF!="zákl. přenesená",J267,0)</f>
        <v>#REF!</v>
      </c>
      <c r="AW267" s="114" t="e">
        <f>IF(#REF!="sníž. přenesená",J267,0)</f>
        <v>#REF!</v>
      </c>
      <c r="AX267" s="114" t="e">
        <f>IF(#REF!="nulová",J267,0)</f>
        <v>#REF!</v>
      </c>
      <c r="AY267" s="17" t="s">
        <v>65</v>
      </c>
      <c r="AZ267" s="114">
        <f>ROUND(I267*H267,2)</f>
        <v>13350</v>
      </c>
      <c r="BA267" s="17" t="s">
        <v>122</v>
      </c>
      <c r="BB267" s="113" t="s">
        <v>331</v>
      </c>
    </row>
    <row r="268" spans="2:54" s="12" customFormat="1">
      <c r="B268" s="115"/>
      <c r="D268" s="116" t="s">
        <v>123</v>
      </c>
      <c r="E268" s="117" t="s">
        <v>1</v>
      </c>
      <c r="F268" s="118" t="s">
        <v>675</v>
      </c>
      <c r="H268" s="119"/>
      <c r="I268" s="120"/>
      <c r="K268" s="185"/>
      <c r="L268" s="174"/>
      <c r="M268" s="185"/>
      <c r="N268" s="161"/>
      <c r="O268" s="159"/>
      <c r="P268" s="160"/>
      <c r="Q268" s="237"/>
      <c r="AI268" s="117" t="s">
        <v>123</v>
      </c>
      <c r="AJ268" s="117" t="s">
        <v>67</v>
      </c>
      <c r="AK268" s="12" t="s">
        <v>67</v>
      </c>
      <c r="AL268" s="12" t="s">
        <v>28</v>
      </c>
      <c r="AM268" s="12" t="s">
        <v>57</v>
      </c>
      <c r="AN268" s="117" t="s">
        <v>116</v>
      </c>
    </row>
    <row r="269" spans="2:54" s="13" customFormat="1">
      <c r="B269" s="121"/>
      <c r="D269" s="116" t="s">
        <v>123</v>
      </c>
      <c r="E269" s="122" t="s">
        <v>1</v>
      </c>
      <c r="F269" s="123" t="s">
        <v>125</v>
      </c>
      <c r="H269" s="124"/>
      <c r="I269" s="125"/>
      <c r="K269" s="186"/>
      <c r="L269" s="175"/>
      <c r="M269" s="186"/>
      <c r="N269" s="161"/>
      <c r="O269" s="159"/>
      <c r="P269" s="160"/>
      <c r="Q269" s="238"/>
      <c r="AI269" s="122" t="s">
        <v>123</v>
      </c>
      <c r="AJ269" s="122" t="s">
        <v>67</v>
      </c>
      <c r="AK269" s="13" t="s">
        <v>122</v>
      </c>
      <c r="AL269" s="13" t="s">
        <v>28</v>
      </c>
      <c r="AM269" s="13" t="s">
        <v>65</v>
      </c>
      <c r="AN269" s="122" t="s">
        <v>116</v>
      </c>
    </row>
    <row r="270" spans="2:54" s="1" customFormat="1" ht="24.15" customHeight="1">
      <c r="B270" s="106"/>
      <c r="C270" s="130" t="s">
        <v>355</v>
      </c>
      <c r="D270" s="130" t="s">
        <v>224</v>
      </c>
      <c r="E270" s="131" t="s">
        <v>711</v>
      </c>
      <c r="F270" s="132" t="s">
        <v>712</v>
      </c>
      <c r="G270" s="133" t="s">
        <v>378</v>
      </c>
      <c r="H270" s="134">
        <v>2</v>
      </c>
      <c r="I270" s="135">
        <v>16900</v>
      </c>
      <c r="J270" s="155">
        <f>ROUND(I270*H270,2)</f>
        <v>33800</v>
      </c>
      <c r="K270" s="196"/>
      <c r="L270" s="161"/>
      <c r="M270" s="184">
        <v>2</v>
      </c>
      <c r="N270" s="161">
        <f t="shared" si="9"/>
        <v>33800</v>
      </c>
      <c r="O270" s="159">
        <f t="shared" si="10"/>
        <v>0</v>
      </c>
      <c r="P270" s="160">
        <f t="shared" si="11"/>
        <v>0</v>
      </c>
      <c r="Q270" s="240">
        <v>2</v>
      </c>
      <c r="AG270" s="113" t="s">
        <v>140</v>
      </c>
      <c r="AI270" s="113" t="s">
        <v>224</v>
      </c>
      <c r="AJ270" s="113" t="s">
        <v>67</v>
      </c>
      <c r="AN270" s="17" t="s">
        <v>116</v>
      </c>
      <c r="AT270" s="114" t="e">
        <f>IF(#REF!="základní",J270,0)</f>
        <v>#REF!</v>
      </c>
      <c r="AU270" s="114" t="e">
        <f>IF(#REF!="snížená",J270,0)</f>
        <v>#REF!</v>
      </c>
      <c r="AV270" s="114" t="e">
        <f>IF(#REF!="zákl. přenesená",J270,0)</f>
        <v>#REF!</v>
      </c>
      <c r="AW270" s="114" t="e">
        <f>IF(#REF!="sníž. přenesená",J270,0)</f>
        <v>#REF!</v>
      </c>
      <c r="AX270" s="114" t="e">
        <f>IF(#REF!="nulová",J270,0)</f>
        <v>#REF!</v>
      </c>
      <c r="AY270" s="17" t="s">
        <v>65</v>
      </c>
      <c r="AZ270" s="114">
        <f>ROUND(I270*H270,2)</f>
        <v>33800</v>
      </c>
      <c r="BA270" s="17" t="s">
        <v>122</v>
      </c>
      <c r="BB270" s="113" t="s">
        <v>337</v>
      </c>
    </row>
    <row r="271" spans="2:54" s="1" customFormat="1" ht="21.75" customHeight="1">
      <c r="B271" s="106"/>
      <c r="C271" s="130" t="s">
        <v>260</v>
      </c>
      <c r="D271" s="130" t="s">
        <v>224</v>
      </c>
      <c r="E271" s="131" t="s">
        <v>713</v>
      </c>
      <c r="F271" s="132" t="s">
        <v>714</v>
      </c>
      <c r="G271" s="133" t="s">
        <v>378</v>
      </c>
      <c r="H271" s="134">
        <v>2</v>
      </c>
      <c r="I271" s="135">
        <v>1440</v>
      </c>
      <c r="J271" s="155">
        <f>ROUND(I271*H271,2)</f>
        <v>2880</v>
      </c>
      <c r="K271" s="196"/>
      <c r="L271" s="161"/>
      <c r="M271" s="184">
        <v>2</v>
      </c>
      <c r="N271" s="161">
        <f t="shared" si="9"/>
        <v>2880</v>
      </c>
      <c r="O271" s="159">
        <f t="shared" si="10"/>
        <v>0</v>
      </c>
      <c r="P271" s="160">
        <f t="shared" si="11"/>
        <v>0</v>
      </c>
      <c r="Q271" s="240">
        <v>2</v>
      </c>
      <c r="AG271" s="113" t="s">
        <v>140</v>
      </c>
      <c r="AI271" s="113" t="s">
        <v>224</v>
      </c>
      <c r="AJ271" s="113" t="s">
        <v>67</v>
      </c>
      <c r="AN271" s="17" t="s">
        <v>116</v>
      </c>
      <c r="AT271" s="114" t="e">
        <f>IF(#REF!="základní",J271,0)</f>
        <v>#REF!</v>
      </c>
      <c r="AU271" s="114" t="e">
        <f>IF(#REF!="snížená",J271,0)</f>
        <v>#REF!</v>
      </c>
      <c r="AV271" s="114" t="e">
        <f>IF(#REF!="zákl. přenesená",J271,0)</f>
        <v>#REF!</v>
      </c>
      <c r="AW271" s="114" t="e">
        <f>IF(#REF!="sníž. přenesená",J271,0)</f>
        <v>#REF!</v>
      </c>
      <c r="AX271" s="114" t="e">
        <f>IF(#REF!="nulová",J271,0)</f>
        <v>#REF!</v>
      </c>
      <c r="AY271" s="17" t="s">
        <v>65</v>
      </c>
      <c r="AZ271" s="114">
        <f>ROUND(I271*H271,2)</f>
        <v>2880</v>
      </c>
      <c r="BA271" s="17" t="s">
        <v>122</v>
      </c>
      <c r="BB271" s="113" t="s">
        <v>342</v>
      </c>
    </row>
    <row r="272" spans="2:54" s="1" customFormat="1" ht="24.15" customHeight="1">
      <c r="B272" s="106"/>
      <c r="C272" s="107" t="s">
        <v>365</v>
      </c>
      <c r="D272" s="107" t="s">
        <v>118</v>
      </c>
      <c r="E272" s="108" t="s">
        <v>715</v>
      </c>
      <c r="F272" s="109" t="s">
        <v>716</v>
      </c>
      <c r="G272" s="110" t="s">
        <v>378</v>
      </c>
      <c r="H272" s="111"/>
      <c r="I272" s="112">
        <v>3950</v>
      </c>
      <c r="J272" s="154">
        <f>ROUND(I272*H272,2)</f>
        <v>0</v>
      </c>
      <c r="K272" s="184"/>
      <c r="L272" s="161"/>
      <c r="M272" s="184">
        <v>0</v>
      </c>
      <c r="N272" s="161">
        <f t="shared" si="9"/>
        <v>0</v>
      </c>
      <c r="O272" s="159">
        <f t="shared" si="10"/>
        <v>0</v>
      </c>
      <c r="P272" s="160">
        <f t="shared" si="11"/>
        <v>0</v>
      </c>
      <c r="Q272" s="233"/>
      <c r="AG272" s="113" t="s">
        <v>122</v>
      </c>
      <c r="AI272" s="113" t="s">
        <v>118</v>
      </c>
      <c r="AJ272" s="113" t="s">
        <v>67</v>
      </c>
      <c r="AN272" s="17" t="s">
        <v>116</v>
      </c>
      <c r="AT272" s="114" t="e">
        <f>IF(#REF!="základní",J272,0)</f>
        <v>#REF!</v>
      </c>
      <c r="AU272" s="114" t="e">
        <f>IF(#REF!="snížená",J272,0)</f>
        <v>#REF!</v>
      </c>
      <c r="AV272" s="114" t="e">
        <f>IF(#REF!="zákl. přenesená",J272,0)</f>
        <v>#REF!</v>
      </c>
      <c r="AW272" s="114" t="e">
        <f>IF(#REF!="sníž. přenesená",J272,0)</f>
        <v>#REF!</v>
      </c>
      <c r="AX272" s="114" t="e">
        <f>IF(#REF!="nulová",J272,0)</f>
        <v>#REF!</v>
      </c>
      <c r="AY272" s="17" t="s">
        <v>65</v>
      </c>
      <c r="AZ272" s="114">
        <f>ROUND(I272*H272,2)</f>
        <v>0</v>
      </c>
      <c r="BA272" s="17" t="s">
        <v>122</v>
      </c>
      <c r="BB272" s="113" t="s">
        <v>348</v>
      </c>
    </row>
    <row r="273" spans="2:54" s="12" customFormat="1">
      <c r="B273" s="115"/>
      <c r="D273" s="116" t="s">
        <v>123</v>
      </c>
      <c r="E273" s="117" t="s">
        <v>1</v>
      </c>
      <c r="F273" s="118" t="s">
        <v>717</v>
      </c>
      <c r="H273" s="119"/>
      <c r="I273" s="120"/>
      <c r="K273" s="185"/>
      <c r="L273" s="174"/>
      <c r="M273" s="185"/>
      <c r="N273" s="161"/>
      <c r="O273" s="159"/>
      <c r="P273" s="160"/>
      <c r="Q273" s="237"/>
      <c r="AI273" s="117" t="s">
        <v>123</v>
      </c>
      <c r="AJ273" s="117" t="s">
        <v>67</v>
      </c>
      <c r="AK273" s="12" t="s">
        <v>67</v>
      </c>
      <c r="AL273" s="12" t="s">
        <v>28</v>
      </c>
      <c r="AM273" s="12" t="s">
        <v>57</v>
      </c>
      <c r="AN273" s="117" t="s">
        <v>116</v>
      </c>
    </row>
    <row r="274" spans="2:54" s="13" customFormat="1">
      <c r="B274" s="121"/>
      <c r="D274" s="116" t="s">
        <v>123</v>
      </c>
      <c r="E274" s="122" t="s">
        <v>1</v>
      </c>
      <c r="F274" s="123" t="s">
        <v>125</v>
      </c>
      <c r="H274" s="124"/>
      <c r="I274" s="125"/>
      <c r="K274" s="186"/>
      <c r="L274" s="175"/>
      <c r="M274" s="186"/>
      <c r="N274" s="161"/>
      <c r="O274" s="159"/>
      <c r="P274" s="160"/>
      <c r="Q274" s="238"/>
      <c r="AI274" s="122" t="s">
        <v>123</v>
      </c>
      <c r="AJ274" s="122" t="s">
        <v>67</v>
      </c>
      <c r="AK274" s="13" t="s">
        <v>122</v>
      </c>
      <c r="AL274" s="13" t="s">
        <v>28</v>
      </c>
      <c r="AM274" s="13" t="s">
        <v>65</v>
      </c>
      <c r="AN274" s="122" t="s">
        <v>116</v>
      </c>
    </row>
    <row r="275" spans="2:54" s="1" customFormat="1" ht="24.15" customHeight="1">
      <c r="B275" s="106"/>
      <c r="C275" s="130" t="s">
        <v>265</v>
      </c>
      <c r="D275" s="130" t="s">
        <v>224</v>
      </c>
      <c r="E275" s="131" t="s">
        <v>718</v>
      </c>
      <c r="F275" s="132" t="s">
        <v>719</v>
      </c>
      <c r="G275" s="133" t="s">
        <v>378</v>
      </c>
      <c r="H275" s="134"/>
      <c r="I275" s="135">
        <v>3950</v>
      </c>
      <c r="J275" s="155">
        <f>ROUND(I275*H275,2)</f>
        <v>0</v>
      </c>
      <c r="K275" s="196"/>
      <c r="L275" s="161"/>
      <c r="M275" s="184">
        <v>0</v>
      </c>
      <c r="N275" s="161">
        <f t="shared" si="9"/>
        <v>0</v>
      </c>
      <c r="O275" s="159">
        <f t="shared" si="10"/>
        <v>0</v>
      </c>
      <c r="P275" s="160">
        <f t="shared" si="11"/>
        <v>0</v>
      </c>
      <c r="Q275" s="233"/>
      <c r="AG275" s="113" t="s">
        <v>140</v>
      </c>
      <c r="AI275" s="113" t="s">
        <v>224</v>
      </c>
      <c r="AJ275" s="113" t="s">
        <v>67</v>
      </c>
      <c r="AN275" s="17" t="s">
        <v>116</v>
      </c>
      <c r="AT275" s="114" t="e">
        <f>IF(#REF!="základní",J275,0)</f>
        <v>#REF!</v>
      </c>
      <c r="AU275" s="114" t="e">
        <f>IF(#REF!="snížená",J275,0)</f>
        <v>#REF!</v>
      </c>
      <c r="AV275" s="114" t="e">
        <f>IF(#REF!="zákl. přenesená",J275,0)</f>
        <v>#REF!</v>
      </c>
      <c r="AW275" s="114" t="e">
        <f>IF(#REF!="sníž. přenesená",J275,0)</f>
        <v>#REF!</v>
      </c>
      <c r="AX275" s="114" t="e">
        <f>IF(#REF!="nulová",J275,0)</f>
        <v>#REF!</v>
      </c>
      <c r="AY275" s="17" t="s">
        <v>65</v>
      </c>
      <c r="AZ275" s="114">
        <f>ROUND(I275*H275,2)</f>
        <v>0</v>
      </c>
      <c r="BA275" s="17" t="s">
        <v>122</v>
      </c>
      <c r="BB275" s="113" t="s">
        <v>353</v>
      </c>
    </row>
    <row r="276" spans="2:54" s="1" customFormat="1" ht="24.15" customHeight="1">
      <c r="B276" s="106"/>
      <c r="C276" s="107" t="s">
        <v>375</v>
      </c>
      <c r="D276" s="107" t="s">
        <v>118</v>
      </c>
      <c r="E276" s="108" t="s">
        <v>720</v>
      </c>
      <c r="F276" s="109" t="s">
        <v>721</v>
      </c>
      <c r="G276" s="110" t="s">
        <v>378</v>
      </c>
      <c r="H276" s="111"/>
      <c r="I276" s="112">
        <v>9250</v>
      </c>
      <c r="J276" s="154">
        <f>ROUND(I276*H276,2)</f>
        <v>0</v>
      </c>
      <c r="K276" s="184"/>
      <c r="L276" s="161"/>
      <c r="M276" s="184">
        <v>0</v>
      </c>
      <c r="N276" s="161">
        <f t="shared" si="9"/>
        <v>0</v>
      </c>
      <c r="O276" s="159">
        <f t="shared" si="10"/>
        <v>0</v>
      </c>
      <c r="P276" s="160">
        <f t="shared" si="11"/>
        <v>0</v>
      </c>
      <c r="Q276" s="233"/>
      <c r="AG276" s="113" t="s">
        <v>122</v>
      </c>
      <c r="AI276" s="113" t="s">
        <v>118</v>
      </c>
      <c r="AJ276" s="113" t="s">
        <v>67</v>
      </c>
      <c r="AN276" s="17" t="s">
        <v>116</v>
      </c>
      <c r="AT276" s="114" t="e">
        <f>IF(#REF!="základní",J276,0)</f>
        <v>#REF!</v>
      </c>
      <c r="AU276" s="114" t="e">
        <f>IF(#REF!="snížená",J276,0)</f>
        <v>#REF!</v>
      </c>
      <c r="AV276" s="114" t="e">
        <f>IF(#REF!="zákl. přenesená",J276,0)</f>
        <v>#REF!</v>
      </c>
      <c r="AW276" s="114" t="e">
        <f>IF(#REF!="sníž. přenesená",J276,0)</f>
        <v>#REF!</v>
      </c>
      <c r="AX276" s="114" t="e">
        <f>IF(#REF!="nulová",J276,0)</f>
        <v>#REF!</v>
      </c>
      <c r="AY276" s="17" t="s">
        <v>65</v>
      </c>
      <c r="AZ276" s="114">
        <f>ROUND(I276*H276,2)</f>
        <v>0</v>
      </c>
      <c r="BA276" s="17" t="s">
        <v>122</v>
      </c>
      <c r="BB276" s="113" t="s">
        <v>358</v>
      </c>
    </row>
    <row r="277" spans="2:54" s="1" customFormat="1" ht="24.15" customHeight="1">
      <c r="B277" s="106"/>
      <c r="C277" s="107" t="s">
        <v>270</v>
      </c>
      <c r="D277" s="107" t="s">
        <v>118</v>
      </c>
      <c r="E277" s="108" t="s">
        <v>722</v>
      </c>
      <c r="F277" s="109" t="s">
        <v>723</v>
      </c>
      <c r="G277" s="110" t="s">
        <v>160</v>
      </c>
      <c r="H277" s="111"/>
      <c r="I277" s="112">
        <v>61.5</v>
      </c>
      <c r="J277" s="154">
        <f>ROUND(I277*H277,2)</f>
        <v>0</v>
      </c>
      <c r="K277" s="184"/>
      <c r="L277" s="161"/>
      <c r="M277" s="184">
        <v>0</v>
      </c>
      <c r="N277" s="161">
        <f t="shared" si="9"/>
        <v>0</v>
      </c>
      <c r="O277" s="159">
        <f t="shared" si="10"/>
        <v>0</v>
      </c>
      <c r="P277" s="160">
        <f t="shared" si="11"/>
        <v>0</v>
      </c>
      <c r="Q277" s="233"/>
      <c r="AG277" s="113" t="s">
        <v>122</v>
      </c>
      <c r="AI277" s="113" t="s">
        <v>118</v>
      </c>
      <c r="AJ277" s="113" t="s">
        <v>67</v>
      </c>
      <c r="AN277" s="17" t="s">
        <v>116</v>
      </c>
      <c r="AT277" s="114" t="e">
        <f>IF(#REF!="základní",J277,0)</f>
        <v>#REF!</v>
      </c>
      <c r="AU277" s="114" t="e">
        <f>IF(#REF!="snížená",J277,0)</f>
        <v>#REF!</v>
      </c>
      <c r="AV277" s="114" t="e">
        <f>IF(#REF!="zákl. přenesená",J277,0)</f>
        <v>#REF!</v>
      </c>
      <c r="AW277" s="114" t="e">
        <f>IF(#REF!="sníž. přenesená",J277,0)</f>
        <v>#REF!</v>
      </c>
      <c r="AX277" s="114" t="e">
        <f>IF(#REF!="nulová",J277,0)</f>
        <v>#REF!</v>
      </c>
      <c r="AY277" s="17" t="s">
        <v>65</v>
      </c>
      <c r="AZ277" s="114">
        <f>ROUND(I277*H277,2)</f>
        <v>0</v>
      </c>
      <c r="BA277" s="17" t="s">
        <v>122</v>
      </c>
      <c r="BB277" s="113" t="s">
        <v>362</v>
      </c>
    </row>
    <row r="278" spans="2:54" s="1" customFormat="1" ht="24.15" customHeight="1">
      <c r="B278" s="106"/>
      <c r="C278" s="107" t="s">
        <v>387</v>
      </c>
      <c r="D278" s="107" t="s">
        <v>118</v>
      </c>
      <c r="E278" s="108" t="s">
        <v>724</v>
      </c>
      <c r="F278" s="109" t="s">
        <v>725</v>
      </c>
      <c r="G278" s="110" t="s">
        <v>160</v>
      </c>
      <c r="H278" s="111"/>
      <c r="I278" s="112">
        <v>103</v>
      </c>
      <c r="J278" s="154">
        <f>ROUND(I278*H278,2)</f>
        <v>0</v>
      </c>
      <c r="K278" s="184"/>
      <c r="L278" s="161"/>
      <c r="M278" s="184">
        <v>0</v>
      </c>
      <c r="N278" s="161">
        <f t="shared" si="9"/>
        <v>0</v>
      </c>
      <c r="O278" s="159">
        <f t="shared" si="10"/>
        <v>0</v>
      </c>
      <c r="P278" s="160">
        <f t="shared" si="11"/>
        <v>0</v>
      </c>
      <c r="Q278" s="233"/>
      <c r="AG278" s="113" t="s">
        <v>122</v>
      </c>
      <c r="AI278" s="113" t="s">
        <v>118</v>
      </c>
      <c r="AJ278" s="113" t="s">
        <v>67</v>
      </c>
      <c r="AN278" s="17" t="s">
        <v>116</v>
      </c>
      <c r="AT278" s="114" t="e">
        <f>IF(#REF!="základní",J278,0)</f>
        <v>#REF!</v>
      </c>
      <c r="AU278" s="114" t="e">
        <f>IF(#REF!="snížená",J278,0)</f>
        <v>#REF!</v>
      </c>
      <c r="AV278" s="114" t="e">
        <f>IF(#REF!="zákl. přenesená",J278,0)</f>
        <v>#REF!</v>
      </c>
      <c r="AW278" s="114" t="e">
        <f>IF(#REF!="sníž. přenesená",J278,0)</f>
        <v>#REF!</v>
      </c>
      <c r="AX278" s="114" t="e">
        <f>IF(#REF!="nulová",J278,0)</f>
        <v>#REF!</v>
      </c>
      <c r="AY278" s="17" t="s">
        <v>65</v>
      </c>
      <c r="AZ278" s="114">
        <f>ROUND(I278*H278,2)</f>
        <v>0</v>
      </c>
      <c r="BA278" s="17" t="s">
        <v>122</v>
      </c>
      <c r="BB278" s="113" t="s">
        <v>368</v>
      </c>
    </row>
    <row r="279" spans="2:54" s="1" customFormat="1" ht="16.5" customHeight="1">
      <c r="B279" s="106"/>
      <c r="C279" s="107" t="s">
        <v>275</v>
      </c>
      <c r="D279" s="107" t="s">
        <v>118</v>
      </c>
      <c r="E279" s="108" t="s">
        <v>726</v>
      </c>
      <c r="F279" s="109" t="s">
        <v>727</v>
      </c>
      <c r="G279" s="110" t="s">
        <v>378</v>
      </c>
      <c r="H279" s="111">
        <v>2</v>
      </c>
      <c r="I279" s="112">
        <v>2355</v>
      </c>
      <c r="J279" s="154">
        <f>ROUND(I279*H279,2)</f>
        <v>4710</v>
      </c>
      <c r="K279" s="184"/>
      <c r="L279" s="161"/>
      <c r="M279" s="184">
        <v>2</v>
      </c>
      <c r="N279" s="161">
        <f t="shared" si="9"/>
        <v>4710</v>
      </c>
      <c r="O279" s="159">
        <f t="shared" si="10"/>
        <v>0</v>
      </c>
      <c r="P279" s="160">
        <f t="shared" si="11"/>
        <v>0</v>
      </c>
      <c r="Q279" s="240">
        <v>2</v>
      </c>
      <c r="AG279" s="113" t="s">
        <v>122</v>
      </c>
      <c r="AI279" s="113" t="s">
        <v>118</v>
      </c>
      <c r="AJ279" s="113" t="s">
        <v>67</v>
      </c>
      <c r="AN279" s="17" t="s">
        <v>116</v>
      </c>
      <c r="AT279" s="114" t="e">
        <f>IF(#REF!="základní",J279,0)</f>
        <v>#REF!</v>
      </c>
      <c r="AU279" s="114" t="e">
        <f>IF(#REF!="snížená",J279,0)</f>
        <v>#REF!</v>
      </c>
      <c r="AV279" s="114" t="e">
        <f>IF(#REF!="zákl. přenesená",J279,0)</f>
        <v>#REF!</v>
      </c>
      <c r="AW279" s="114" t="e">
        <f>IF(#REF!="sníž. přenesená",J279,0)</f>
        <v>#REF!</v>
      </c>
      <c r="AX279" s="114" t="e">
        <f>IF(#REF!="nulová",J279,0)</f>
        <v>#REF!</v>
      </c>
      <c r="AY279" s="17" t="s">
        <v>65</v>
      </c>
      <c r="AZ279" s="114">
        <f>ROUND(I279*H279,2)</f>
        <v>4710</v>
      </c>
      <c r="BA279" s="17" t="s">
        <v>122</v>
      </c>
      <c r="BB279" s="113" t="s">
        <v>372</v>
      </c>
    </row>
    <row r="280" spans="2:54" s="12" customFormat="1">
      <c r="B280" s="115"/>
      <c r="D280" s="116" t="s">
        <v>123</v>
      </c>
      <c r="E280" s="117" t="s">
        <v>1</v>
      </c>
      <c r="F280" s="118" t="s">
        <v>728</v>
      </c>
      <c r="H280" s="119"/>
      <c r="I280" s="120"/>
      <c r="K280" s="185"/>
      <c r="L280" s="174"/>
      <c r="M280" s="185"/>
      <c r="N280" s="161"/>
      <c r="O280" s="159"/>
      <c r="P280" s="160"/>
      <c r="Q280" s="237"/>
      <c r="AI280" s="117" t="s">
        <v>123</v>
      </c>
      <c r="AJ280" s="117" t="s">
        <v>67</v>
      </c>
      <c r="AK280" s="12" t="s">
        <v>67</v>
      </c>
      <c r="AL280" s="12" t="s">
        <v>28</v>
      </c>
      <c r="AM280" s="12" t="s">
        <v>57</v>
      </c>
      <c r="AN280" s="117" t="s">
        <v>116</v>
      </c>
    </row>
    <row r="281" spans="2:54" s="13" customFormat="1">
      <c r="B281" s="121"/>
      <c r="D281" s="116" t="s">
        <v>123</v>
      </c>
      <c r="E281" s="122" t="s">
        <v>1</v>
      </c>
      <c r="F281" s="123" t="s">
        <v>125</v>
      </c>
      <c r="H281" s="124"/>
      <c r="I281" s="125"/>
      <c r="K281" s="186"/>
      <c r="L281" s="175"/>
      <c r="M281" s="186"/>
      <c r="N281" s="161"/>
      <c r="O281" s="159"/>
      <c r="P281" s="160"/>
      <c r="Q281" s="238"/>
      <c r="AI281" s="122" t="s">
        <v>123</v>
      </c>
      <c r="AJ281" s="122" t="s">
        <v>67</v>
      </c>
      <c r="AK281" s="13" t="s">
        <v>122</v>
      </c>
      <c r="AL281" s="13" t="s">
        <v>28</v>
      </c>
      <c r="AM281" s="13" t="s">
        <v>65</v>
      </c>
      <c r="AN281" s="122" t="s">
        <v>116</v>
      </c>
    </row>
    <row r="282" spans="2:54" s="1" customFormat="1" ht="24.15" customHeight="1">
      <c r="B282" s="106"/>
      <c r="C282" s="130" t="s">
        <v>398</v>
      </c>
      <c r="D282" s="130" t="s">
        <v>224</v>
      </c>
      <c r="E282" s="131" t="s">
        <v>729</v>
      </c>
      <c r="F282" s="132" t="s">
        <v>730</v>
      </c>
      <c r="G282" s="133" t="s">
        <v>378</v>
      </c>
      <c r="H282" s="134">
        <v>2</v>
      </c>
      <c r="I282" s="135">
        <v>355</v>
      </c>
      <c r="J282" s="155">
        <f>ROUND(I282*H282,2)</f>
        <v>710</v>
      </c>
      <c r="K282" s="196"/>
      <c r="L282" s="161"/>
      <c r="M282" s="184">
        <v>2</v>
      </c>
      <c r="N282" s="161">
        <f t="shared" si="9"/>
        <v>710</v>
      </c>
      <c r="O282" s="159">
        <f t="shared" si="10"/>
        <v>0</v>
      </c>
      <c r="P282" s="160">
        <f t="shared" si="11"/>
        <v>0</v>
      </c>
      <c r="Q282" s="240">
        <v>2</v>
      </c>
      <c r="AG282" s="113" t="s">
        <v>140</v>
      </c>
      <c r="AI282" s="113" t="s">
        <v>224</v>
      </c>
      <c r="AJ282" s="113" t="s">
        <v>67</v>
      </c>
      <c r="AN282" s="17" t="s">
        <v>116</v>
      </c>
      <c r="AT282" s="114" t="e">
        <f>IF(#REF!="základní",J282,0)</f>
        <v>#REF!</v>
      </c>
      <c r="AU282" s="114" t="e">
        <f>IF(#REF!="snížená",J282,0)</f>
        <v>#REF!</v>
      </c>
      <c r="AV282" s="114" t="e">
        <f>IF(#REF!="zákl. přenesená",J282,0)</f>
        <v>#REF!</v>
      </c>
      <c r="AW282" s="114" t="e">
        <f>IF(#REF!="sníž. přenesená",J282,0)</f>
        <v>#REF!</v>
      </c>
      <c r="AX282" s="114" t="e">
        <f>IF(#REF!="nulová",J282,0)</f>
        <v>#REF!</v>
      </c>
      <c r="AY282" s="17" t="s">
        <v>65</v>
      </c>
      <c r="AZ282" s="114">
        <f>ROUND(I282*H282,2)</f>
        <v>710</v>
      </c>
      <c r="BA282" s="17" t="s">
        <v>122</v>
      </c>
      <c r="BB282" s="113" t="s">
        <v>379</v>
      </c>
    </row>
    <row r="283" spans="2:54" s="1" customFormat="1" ht="24.15" customHeight="1">
      <c r="B283" s="106"/>
      <c r="C283" s="130" t="s">
        <v>279</v>
      </c>
      <c r="D283" s="130" t="s">
        <v>224</v>
      </c>
      <c r="E283" s="131" t="s">
        <v>731</v>
      </c>
      <c r="F283" s="132" t="s">
        <v>732</v>
      </c>
      <c r="G283" s="133" t="s">
        <v>378</v>
      </c>
      <c r="H283" s="134">
        <v>2</v>
      </c>
      <c r="I283" s="135">
        <v>973</v>
      </c>
      <c r="J283" s="155">
        <f>ROUND(I283*H283,2)</f>
        <v>1946</v>
      </c>
      <c r="K283" s="196"/>
      <c r="L283" s="161"/>
      <c r="M283" s="184">
        <v>2</v>
      </c>
      <c r="N283" s="161">
        <f t="shared" si="9"/>
        <v>1946</v>
      </c>
      <c r="O283" s="159">
        <f t="shared" si="10"/>
        <v>0</v>
      </c>
      <c r="P283" s="160">
        <f t="shared" si="11"/>
        <v>0</v>
      </c>
      <c r="Q283" s="240">
        <v>2</v>
      </c>
      <c r="AG283" s="113" t="s">
        <v>140</v>
      </c>
      <c r="AI283" s="113" t="s">
        <v>224</v>
      </c>
      <c r="AJ283" s="113" t="s">
        <v>67</v>
      </c>
      <c r="AN283" s="17" t="s">
        <v>116</v>
      </c>
      <c r="AT283" s="114" t="e">
        <f>IF(#REF!="základní",J283,0)</f>
        <v>#REF!</v>
      </c>
      <c r="AU283" s="114" t="e">
        <f>IF(#REF!="snížená",J283,0)</f>
        <v>#REF!</v>
      </c>
      <c r="AV283" s="114" t="e">
        <f>IF(#REF!="zákl. přenesená",J283,0)</f>
        <v>#REF!</v>
      </c>
      <c r="AW283" s="114" t="e">
        <f>IF(#REF!="sníž. přenesená",J283,0)</f>
        <v>#REF!</v>
      </c>
      <c r="AX283" s="114" t="e">
        <f>IF(#REF!="nulová",J283,0)</f>
        <v>#REF!</v>
      </c>
      <c r="AY283" s="17" t="s">
        <v>65</v>
      </c>
      <c r="AZ283" s="114">
        <f>ROUND(I283*H283,2)</f>
        <v>1946</v>
      </c>
      <c r="BA283" s="17" t="s">
        <v>122</v>
      </c>
      <c r="BB283" s="113" t="s">
        <v>383</v>
      </c>
    </row>
    <row r="284" spans="2:54" s="1" customFormat="1" ht="16.5" customHeight="1">
      <c r="B284" s="106"/>
      <c r="C284" s="107" t="s">
        <v>407</v>
      </c>
      <c r="D284" s="107" t="s">
        <v>118</v>
      </c>
      <c r="E284" s="108" t="s">
        <v>733</v>
      </c>
      <c r="F284" s="109" t="s">
        <v>734</v>
      </c>
      <c r="G284" s="110" t="s">
        <v>378</v>
      </c>
      <c r="H284" s="111"/>
      <c r="I284" s="112">
        <v>3015</v>
      </c>
      <c r="J284" s="154">
        <f>ROUND(I284*H284,2)</f>
        <v>0</v>
      </c>
      <c r="K284" s="184"/>
      <c r="L284" s="161"/>
      <c r="M284" s="184">
        <v>0</v>
      </c>
      <c r="N284" s="161">
        <f t="shared" si="9"/>
        <v>0</v>
      </c>
      <c r="O284" s="159">
        <f t="shared" si="10"/>
        <v>0</v>
      </c>
      <c r="P284" s="160">
        <f t="shared" si="11"/>
        <v>0</v>
      </c>
      <c r="Q284" s="233"/>
      <c r="AG284" s="113" t="s">
        <v>122</v>
      </c>
      <c r="AI284" s="113" t="s">
        <v>118</v>
      </c>
      <c r="AJ284" s="113" t="s">
        <v>67</v>
      </c>
      <c r="AN284" s="17" t="s">
        <v>116</v>
      </c>
      <c r="AT284" s="114" t="e">
        <f>IF(#REF!="základní",J284,0)</f>
        <v>#REF!</v>
      </c>
      <c r="AU284" s="114" t="e">
        <f>IF(#REF!="snížená",J284,0)</f>
        <v>#REF!</v>
      </c>
      <c r="AV284" s="114" t="e">
        <f>IF(#REF!="zákl. přenesená",J284,0)</f>
        <v>#REF!</v>
      </c>
      <c r="AW284" s="114" t="e">
        <f>IF(#REF!="sníž. přenesená",J284,0)</f>
        <v>#REF!</v>
      </c>
      <c r="AX284" s="114" t="e">
        <f>IF(#REF!="nulová",J284,0)</f>
        <v>#REF!</v>
      </c>
      <c r="AY284" s="17" t="s">
        <v>65</v>
      </c>
      <c r="AZ284" s="114">
        <f>ROUND(I284*H284,2)</f>
        <v>0</v>
      </c>
      <c r="BA284" s="17" t="s">
        <v>122</v>
      </c>
      <c r="BB284" s="113" t="s">
        <v>390</v>
      </c>
    </row>
    <row r="285" spans="2:54" s="12" customFormat="1">
      <c r="B285" s="115"/>
      <c r="D285" s="116" t="s">
        <v>123</v>
      </c>
      <c r="E285" s="117" t="s">
        <v>1</v>
      </c>
      <c r="F285" s="118" t="s">
        <v>706</v>
      </c>
      <c r="H285" s="119"/>
      <c r="I285" s="120"/>
      <c r="K285" s="185"/>
      <c r="L285" s="174"/>
      <c r="M285" s="185"/>
      <c r="N285" s="161"/>
      <c r="O285" s="159"/>
      <c r="P285" s="160"/>
      <c r="Q285" s="237"/>
      <c r="AI285" s="117" t="s">
        <v>123</v>
      </c>
      <c r="AJ285" s="117" t="s">
        <v>67</v>
      </c>
      <c r="AK285" s="12" t="s">
        <v>67</v>
      </c>
      <c r="AL285" s="12" t="s">
        <v>28</v>
      </c>
      <c r="AM285" s="12" t="s">
        <v>57</v>
      </c>
      <c r="AN285" s="117" t="s">
        <v>116</v>
      </c>
    </row>
    <row r="286" spans="2:54" s="13" customFormat="1">
      <c r="B286" s="121"/>
      <c r="D286" s="116" t="s">
        <v>123</v>
      </c>
      <c r="E286" s="122" t="s">
        <v>1</v>
      </c>
      <c r="F286" s="123" t="s">
        <v>125</v>
      </c>
      <c r="H286" s="124"/>
      <c r="I286" s="125"/>
      <c r="K286" s="186"/>
      <c r="L286" s="175"/>
      <c r="M286" s="186"/>
      <c r="N286" s="161"/>
      <c r="O286" s="159"/>
      <c r="P286" s="160"/>
      <c r="Q286" s="238"/>
      <c r="AI286" s="122" t="s">
        <v>123</v>
      </c>
      <c r="AJ286" s="122" t="s">
        <v>67</v>
      </c>
      <c r="AK286" s="13" t="s">
        <v>122</v>
      </c>
      <c r="AL286" s="13" t="s">
        <v>28</v>
      </c>
      <c r="AM286" s="13" t="s">
        <v>65</v>
      </c>
      <c r="AN286" s="122" t="s">
        <v>116</v>
      </c>
    </row>
    <row r="287" spans="2:54" s="1" customFormat="1" ht="24.15" customHeight="1">
      <c r="B287" s="106"/>
      <c r="C287" s="130" t="s">
        <v>285</v>
      </c>
      <c r="D287" s="130" t="s">
        <v>224</v>
      </c>
      <c r="E287" s="131" t="s">
        <v>735</v>
      </c>
      <c r="F287" s="132" t="s">
        <v>736</v>
      </c>
      <c r="G287" s="133" t="s">
        <v>378</v>
      </c>
      <c r="H287" s="134"/>
      <c r="I287" s="135">
        <v>595</v>
      </c>
      <c r="J287" s="155">
        <f>ROUND(I287*H287,2)</f>
        <v>0</v>
      </c>
      <c r="K287" s="196"/>
      <c r="L287" s="161"/>
      <c r="M287" s="184">
        <v>0</v>
      </c>
      <c r="N287" s="161">
        <f t="shared" si="9"/>
        <v>0</v>
      </c>
      <c r="O287" s="159">
        <f t="shared" si="10"/>
        <v>0</v>
      </c>
      <c r="P287" s="160">
        <f t="shared" si="11"/>
        <v>0</v>
      </c>
      <c r="Q287" s="233"/>
      <c r="AG287" s="113" t="s">
        <v>140</v>
      </c>
      <c r="AI287" s="113" t="s">
        <v>224</v>
      </c>
      <c r="AJ287" s="113" t="s">
        <v>67</v>
      </c>
      <c r="AN287" s="17" t="s">
        <v>116</v>
      </c>
      <c r="AT287" s="114" t="e">
        <f>IF(#REF!="základní",J287,0)</f>
        <v>#REF!</v>
      </c>
      <c r="AU287" s="114" t="e">
        <f>IF(#REF!="snížená",J287,0)</f>
        <v>#REF!</v>
      </c>
      <c r="AV287" s="114" t="e">
        <f>IF(#REF!="zákl. přenesená",J287,0)</f>
        <v>#REF!</v>
      </c>
      <c r="AW287" s="114" t="e">
        <f>IF(#REF!="sníž. přenesená",J287,0)</f>
        <v>#REF!</v>
      </c>
      <c r="AX287" s="114" t="e">
        <f>IF(#REF!="nulová",J287,0)</f>
        <v>#REF!</v>
      </c>
      <c r="AY287" s="17" t="s">
        <v>65</v>
      </c>
      <c r="AZ287" s="114">
        <f>ROUND(I287*H287,2)</f>
        <v>0</v>
      </c>
      <c r="BA287" s="17" t="s">
        <v>122</v>
      </c>
      <c r="BB287" s="113" t="s">
        <v>396</v>
      </c>
    </row>
    <row r="288" spans="2:54" s="1" customFormat="1" ht="16.5" customHeight="1">
      <c r="B288" s="106"/>
      <c r="C288" s="130" t="s">
        <v>416</v>
      </c>
      <c r="D288" s="130" t="s">
        <v>224</v>
      </c>
      <c r="E288" s="131" t="s">
        <v>737</v>
      </c>
      <c r="F288" s="132" t="s">
        <v>738</v>
      </c>
      <c r="G288" s="133" t="s">
        <v>378</v>
      </c>
      <c r="H288" s="134"/>
      <c r="I288" s="135">
        <v>2780</v>
      </c>
      <c r="J288" s="155">
        <f>ROUND(I288*H288,2)</f>
        <v>0</v>
      </c>
      <c r="K288" s="196"/>
      <c r="L288" s="161"/>
      <c r="M288" s="184">
        <v>0</v>
      </c>
      <c r="N288" s="161">
        <f t="shared" si="9"/>
        <v>0</v>
      </c>
      <c r="O288" s="159">
        <f t="shared" si="10"/>
        <v>0</v>
      </c>
      <c r="P288" s="160">
        <f t="shared" si="11"/>
        <v>0</v>
      </c>
      <c r="Q288" s="233"/>
      <c r="AG288" s="113" t="s">
        <v>140</v>
      </c>
      <c r="AI288" s="113" t="s">
        <v>224</v>
      </c>
      <c r="AJ288" s="113" t="s">
        <v>67</v>
      </c>
      <c r="AN288" s="17" t="s">
        <v>116</v>
      </c>
      <c r="AT288" s="114" t="e">
        <f>IF(#REF!="základní",J288,0)</f>
        <v>#REF!</v>
      </c>
      <c r="AU288" s="114" t="e">
        <f>IF(#REF!="snížená",J288,0)</f>
        <v>#REF!</v>
      </c>
      <c r="AV288" s="114" t="e">
        <f>IF(#REF!="zákl. přenesená",J288,0)</f>
        <v>#REF!</v>
      </c>
      <c r="AW288" s="114" t="e">
        <f>IF(#REF!="sníž. přenesená",J288,0)</f>
        <v>#REF!</v>
      </c>
      <c r="AX288" s="114" t="e">
        <f>IF(#REF!="nulová",J288,0)</f>
        <v>#REF!</v>
      </c>
      <c r="AY288" s="17" t="s">
        <v>65</v>
      </c>
      <c r="AZ288" s="114">
        <f>ROUND(I288*H288,2)</f>
        <v>0</v>
      </c>
      <c r="BA288" s="17" t="s">
        <v>122</v>
      </c>
      <c r="BB288" s="113" t="s">
        <v>401</v>
      </c>
    </row>
    <row r="289" spans="2:54" s="1" customFormat="1" ht="24.15" customHeight="1">
      <c r="B289" s="106"/>
      <c r="C289" s="107" t="s">
        <v>290</v>
      </c>
      <c r="D289" s="107" t="s">
        <v>118</v>
      </c>
      <c r="E289" s="108" t="s">
        <v>739</v>
      </c>
      <c r="F289" s="109" t="s">
        <v>740</v>
      </c>
      <c r="G289" s="110" t="s">
        <v>378</v>
      </c>
      <c r="H289" s="111">
        <v>-4</v>
      </c>
      <c r="I289" s="112">
        <v>660</v>
      </c>
      <c r="J289" s="154">
        <f>ROUND(I289*H289,2)</f>
        <v>-2640</v>
      </c>
      <c r="K289" s="184"/>
      <c r="L289" s="161"/>
      <c r="M289" s="184">
        <v>0</v>
      </c>
      <c r="N289" s="161">
        <f t="shared" si="9"/>
        <v>0</v>
      </c>
      <c r="O289" s="159">
        <v>0</v>
      </c>
      <c r="P289" s="160">
        <v>0</v>
      </c>
      <c r="Q289" s="233">
        <v>-4</v>
      </c>
      <c r="AG289" s="113" t="s">
        <v>122</v>
      </c>
      <c r="AI289" s="113" t="s">
        <v>118</v>
      </c>
      <c r="AJ289" s="113" t="s">
        <v>67</v>
      </c>
      <c r="AN289" s="17" t="s">
        <v>116</v>
      </c>
      <c r="AT289" s="114" t="e">
        <f>IF(#REF!="základní",J289,0)</f>
        <v>#REF!</v>
      </c>
      <c r="AU289" s="114" t="e">
        <f>IF(#REF!="snížená",J289,0)</f>
        <v>#REF!</v>
      </c>
      <c r="AV289" s="114" t="e">
        <f>IF(#REF!="zákl. přenesená",J289,0)</f>
        <v>#REF!</v>
      </c>
      <c r="AW289" s="114" t="e">
        <f>IF(#REF!="sníž. přenesená",J289,0)</f>
        <v>#REF!</v>
      </c>
      <c r="AX289" s="114" t="e">
        <f>IF(#REF!="nulová",J289,0)</f>
        <v>#REF!</v>
      </c>
      <c r="AY289" s="17" t="s">
        <v>65</v>
      </c>
      <c r="AZ289" s="114">
        <f>ROUND(I289*H289,2)</f>
        <v>-2640</v>
      </c>
      <c r="BA289" s="17" t="s">
        <v>122</v>
      </c>
      <c r="BB289" s="113" t="s">
        <v>405</v>
      </c>
    </row>
    <row r="290" spans="2:54" s="12" customFormat="1">
      <c r="B290" s="115"/>
      <c r="D290" s="116" t="s">
        <v>123</v>
      </c>
      <c r="E290" s="117" t="s">
        <v>1</v>
      </c>
      <c r="F290" s="118" t="s">
        <v>196</v>
      </c>
      <c r="H290" s="119"/>
      <c r="I290" s="120"/>
      <c r="K290" s="185"/>
      <c r="L290" s="174"/>
      <c r="M290" s="185"/>
      <c r="N290" s="161"/>
      <c r="O290" s="159"/>
      <c r="P290" s="160"/>
      <c r="Q290" s="237"/>
      <c r="AI290" s="117" t="s">
        <v>123</v>
      </c>
      <c r="AJ290" s="117" t="s">
        <v>67</v>
      </c>
      <c r="AK290" s="12" t="s">
        <v>67</v>
      </c>
      <c r="AL290" s="12" t="s">
        <v>28</v>
      </c>
      <c r="AM290" s="12" t="s">
        <v>57</v>
      </c>
      <c r="AN290" s="117" t="s">
        <v>116</v>
      </c>
    </row>
    <row r="291" spans="2:54" s="13" customFormat="1">
      <c r="B291" s="121"/>
      <c r="D291" s="116" t="s">
        <v>123</v>
      </c>
      <c r="E291" s="122" t="s">
        <v>1</v>
      </c>
      <c r="F291" s="123" t="s">
        <v>125</v>
      </c>
      <c r="H291" s="124"/>
      <c r="I291" s="125"/>
      <c r="K291" s="186"/>
      <c r="L291" s="175"/>
      <c r="M291" s="186"/>
      <c r="N291" s="161"/>
      <c r="O291" s="159"/>
      <c r="P291" s="160"/>
      <c r="Q291" s="238"/>
      <c r="AI291" s="122" t="s">
        <v>123</v>
      </c>
      <c r="AJ291" s="122" t="s">
        <v>67</v>
      </c>
      <c r="AK291" s="13" t="s">
        <v>122</v>
      </c>
      <c r="AL291" s="13" t="s">
        <v>28</v>
      </c>
      <c r="AM291" s="13" t="s">
        <v>65</v>
      </c>
      <c r="AN291" s="122" t="s">
        <v>116</v>
      </c>
    </row>
    <row r="292" spans="2:54" s="1" customFormat="1" ht="16.5" customHeight="1">
      <c r="B292" s="106"/>
      <c r="C292" s="107" t="s">
        <v>424</v>
      </c>
      <c r="D292" s="107" t="s">
        <v>118</v>
      </c>
      <c r="E292" s="108" t="s">
        <v>741</v>
      </c>
      <c r="F292" s="109" t="s">
        <v>742</v>
      </c>
      <c r="G292" s="110" t="s">
        <v>160</v>
      </c>
      <c r="H292" s="111"/>
      <c r="I292" s="112">
        <v>60.4</v>
      </c>
      <c r="J292" s="154">
        <f>ROUND(I292*H292,2)</f>
        <v>0</v>
      </c>
      <c r="K292" s="184"/>
      <c r="L292" s="161"/>
      <c r="M292" s="184">
        <v>0</v>
      </c>
      <c r="N292" s="161">
        <f t="shared" si="9"/>
        <v>0</v>
      </c>
      <c r="O292" s="159">
        <f t="shared" si="10"/>
        <v>0</v>
      </c>
      <c r="P292" s="160">
        <f t="shared" si="11"/>
        <v>0</v>
      </c>
      <c r="Q292" s="233"/>
      <c r="AG292" s="113" t="s">
        <v>122</v>
      </c>
      <c r="AI292" s="113" t="s">
        <v>118</v>
      </c>
      <c r="AJ292" s="113" t="s">
        <v>67</v>
      </c>
      <c r="AN292" s="17" t="s">
        <v>116</v>
      </c>
      <c r="AT292" s="114" t="e">
        <f>IF(#REF!="základní",J292,0)</f>
        <v>#REF!</v>
      </c>
      <c r="AU292" s="114" t="e">
        <f>IF(#REF!="snížená",J292,0)</f>
        <v>#REF!</v>
      </c>
      <c r="AV292" s="114" t="e">
        <f>IF(#REF!="zákl. přenesená",J292,0)</f>
        <v>#REF!</v>
      </c>
      <c r="AW292" s="114" t="e">
        <f>IF(#REF!="sníž. přenesená",J292,0)</f>
        <v>#REF!</v>
      </c>
      <c r="AX292" s="114" t="e">
        <f>IF(#REF!="nulová",J292,0)</f>
        <v>#REF!</v>
      </c>
      <c r="AY292" s="17" t="s">
        <v>65</v>
      </c>
      <c r="AZ292" s="114">
        <f>ROUND(I292*H292,2)</f>
        <v>0</v>
      </c>
      <c r="BA292" s="17" t="s">
        <v>122</v>
      </c>
      <c r="BB292" s="113" t="s">
        <v>410</v>
      </c>
    </row>
    <row r="293" spans="2:54" s="1" customFormat="1" ht="24.15" customHeight="1">
      <c r="B293" s="106"/>
      <c r="C293" s="107" t="s">
        <v>296</v>
      </c>
      <c r="D293" s="107" t="s">
        <v>118</v>
      </c>
      <c r="E293" s="108" t="s">
        <v>743</v>
      </c>
      <c r="F293" s="109" t="s">
        <v>744</v>
      </c>
      <c r="G293" s="110" t="s">
        <v>160</v>
      </c>
      <c r="H293" s="111"/>
      <c r="I293" s="112">
        <v>23.8</v>
      </c>
      <c r="J293" s="154">
        <f>ROUND(I293*H293,2)</f>
        <v>0</v>
      </c>
      <c r="K293" s="184"/>
      <c r="L293" s="161"/>
      <c r="M293" s="184">
        <v>0</v>
      </c>
      <c r="N293" s="161">
        <f t="shared" si="9"/>
        <v>0</v>
      </c>
      <c r="O293" s="159">
        <f t="shared" si="10"/>
        <v>0</v>
      </c>
      <c r="P293" s="160">
        <f t="shared" si="11"/>
        <v>0</v>
      </c>
      <c r="Q293" s="233"/>
      <c r="AG293" s="113" t="s">
        <v>122</v>
      </c>
      <c r="AI293" s="113" t="s">
        <v>118</v>
      </c>
      <c r="AJ293" s="113" t="s">
        <v>67</v>
      </c>
      <c r="AN293" s="17" t="s">
        <v>116</v>
      </c>
      <c r="AT293" s="114" t="e">
        <f>IF(#REF!="základní",J293,0)</f>
        <v>#REF!</v>
      </c>
      <c r="AU293" s="114" t="e">
        <f>IF(#REF!="snížená",J293,0)</f>
        <v>#REF!</v>
      </c>
      <c r="AV293" s="114" t="e">
        <f>IF(#REF!="zákl. přenesená",J293,0)</f>
        <v>#REF!</v>
      </c>
      <c r="AW293" s="114" t="e">
        <f>IF(#REF!="sníž. přenesená",J293,0)</f>
        <v>#REF!</v>
      </c>
      <c r="AX293" s="114" t="e">
        <f>IF(#REF!="nulová",J293,0)</f>
        <v>#REF!</v>
      </c>
      <c r="AY293" s="17" t="s">
        <v>65</v>
      </c>
      <c r="AZ293" s="114">
        <f>ROUND(I293*H293,2)</f>
        <v>0</v>
      </c>
      <c r="BA293" s="17" t="s">
        <v>122</v>
      </c>
      <c r="BB293" s="113" t="s">
        <v>414</v>
      </c>
    </row>
    <row r="294" spans="2:54" s="12" customFormat="1">
      <c r="B294" s="115"/>
      <c r="D294" s="116" t="s">
        <v>123</v>
      </c>
      <c r="E294" s="117" t="s">
        <v>1</v>
      </c>
      <c r="F294" s="118" t="s">
        <v>745</v>
      </c>
      <c r="H294" s="119"/>
      <c r="I294" s="120"/>
      <c r="K294" s="185"/>
      <c r="L294" s="174"/>
      <c r="M294" s="185"/>
      <c r="N294" s="161"/>
      <c r="O294" s="159"/>
      <c r="P294" s="160"/>
      <c r="Q294" s="237"/>
      <c r="AI294" s="117" t="s">
        <v>123</v>
      </c>
      <c r="AJ294" s="117" t="s">
        <v>67</v>
      </c>
      <c r="AK294" s="12" t="s">
        <v>67</v>
      </c>
      <c r="AL294" s="12" t="s">
        <v>28</v>
      </c>
      <c r="AM294" s="12" t="s">
        <v>57</v>
      </c>
      <c r="AN294" s="117" t="s">
        <v>116</v>
      </c>
    </row>
    <row r="295" spans="2:54" s="13" customFormat="1">
      <c r="B295" s="121"/>
      <c r="D295" s="116" t="s">
        <v>123</v>
      </c>
      <c r="E295" s="122" t="s">
        <v>1</v>
      </c>
      <c r="F295" s="123" t="s">
        <v>125</v>
      </c>
      <c r="H295" s="124"/>
      <c r="I295" s="125"/>
      <c r="K295" s="186"/>
      <c r="L295" s="175"/>
      <c r="M295" s="186"/>
      <c r="N295" s="161"/>
      <c r="O295" s="159"/>
      <c r="P295" s="160"/>
      <c r="Q295" s="238"/>
      <c r="AI295" s="122" t="s">
        <v>123</v>
      </c>
      <c r="AJ295" s="122" t="s">
        <v>67</v>
      </c>
      <c r="AK295" s="13" t="s">
        <v>122</v>
      </c>
      <c r="AL295" s="13" t="s">
        <v>28</v>
      </c>
      <c r="AM295" s="13" t="s">
        <v>65</v>
      </c>
      <c r="AN295" s="122" t="s">
        <v>116</v>
      </c>
    </row>
    <row r="296" spans="2:54" s="11" customFormat="1" ht="22.95" customHeight="1">
      <c r="B296" s="97"/>
      <c r="D296" s="98" t="s">
        <v>56</v>
      </c>
      <c r="E296" s="104" t="s">
        <v>515</v>
      </c>
      <c r="F296" s="104" t="s">
        <v>516</v>
      </c>
      <c r="I296" s="100"/>
      <c r="J296" s="105">
        <f>SUM(J297:J320)</f>
        <v>0</v>
      </c>
      <c r="K296" s="189"/>
      <c r="L296" s="177"/>
      <c r="M296" s="189"/>
      <c r="N296" s="161"/>
      <c r="O296" s="159"/>
      <c r="P296" s="160"/>
      <c r="Q296" s="236"/>
      <c r="AG296" s="98" t="s">
        <v>65</v>
      </c>
      <c r="AI296" s="102" t="s">
        <v>56</v>
      </c>
      <c r="AJ296" s="102" t="s">
        <v>65</v>
      </c>
      <c r="AN296" s="98" t="s">
        <v>116</v>
      </c>
      <c r="AZ296" s="103">
        <f>SUM(AZ297:AZ323)</f>
        <v>0</v>
      </c>
    </row>
    <row r="297" spans="2:54" s="1" customFormat="1" ht="24.15" customHeight="1">
      <c r="B297" s="106"/>
      <c r="C297" s="107" t="s">
        <v>431</v>
      </c>
      <c r="D297" s="107" t="s">
        <v>118</v>
      </c>
      <c r="E297" s="108" t="s">
        <v>746</v>
      </c>
      <c r="F297" s="109" t="s">
        <v>747</v>
      </c>
      <c r="G297" s="110" t="s">
        <v>212</v>
      </c>
      <c r="H297" s="111"/>
      <c r="I297" s="112">
        <v>301</v>
      </c>
      <c r="J297" s="154">
        <f>ROUND(I297*H297,2)</f>
        <v>0</v>
      </c>
      <c r="K297" s="184"/>
      <c r="L297" s="161"/>
      <c r="M297" s="184">
        <v>0</v>
      </c>
      <c r="N297" s="161">
        <f t="shared" si="9"/>
        <v>0</v>
      </c>
      <c r="O297" s="159">
        <f t="shared" si="10"/>
        <v>0</v>
      </c>
      <c r="P297" s="160">
        <f t="shared" si="11"/>
        <v>0</v>
      </c>
      <c r="Q297" s="233"/>
      <c r="AG297" s="113" t="s">
        <v>122</v>
      </c>
      <c r="AI297" s="113" t="s">
        <v>118</v>
      </c>
      <c r="AJ297" s="113" t="s">
        <v>67</v>
      </c>
      <c r="AN297" s="17" t="s">
        <v>116</v>
      </c>
      <c r="AT297" s="114" t="e">
        <f>IF(#REF!="základní",J297,0)</f>
        <v>#REF!</v>
      </c>
      <c r="AU297" s="114" t="e">
        <f>IF(#REF!="snížená",J297,0)</f>
        <v>#REF!</v>
      </c>
      <c r="AV297" s="114" t="e">
        <f>IF(#REF!="zákl. přenesená",J297,0)</f>
        <v>#REF!</v>
      </c>
      <c r="AW297" s="114" t="e">
        <f>IF(#REF!="sníž. přenesená",J297,0)</f>
        <v>#REF!</v>
      </c>
      <c r="AX297" s="114" t="e">
        <f>IF(#REF!="nulová",J297,0)</f>
        <v>#REF!</v>
      </c>
      <c r="AY297" s="17" t="s">
        <v>65</v>
      </c>
      <c r="AZ297" s="114">
        <f>ROUND(I297*H297,2)</f>
        <v>0</v>
      </c>
      <c r="BA297" s="17" t="s">
        <v>122</v>
      </c>
      <c r="BB297" s="113" t="s">
        <v>419</v>
      </c>
    </row>
    <row r="298" spans="2:54" s="12" customFormat="1">
      <c r="B298" s="115"/>
      <c r="D298" s="116" t="s">
        <v>123</v>
      </c>
      <c r="E298" s="117" t="s">
        <v>1</v>
      </c>
      <c r="F298" s="118" t="s">
        <v>748</v>
      </c>
      <c r="H298" s="119"/>
      <c r="I298" s="120"/>
      <c r="K298" s="185"/>
      <c r="L298" s="174"/>
      <c r="M298" s="184"/>
      <c r="N298" s="161"/>
      <c r="O298" s="159"/>
      <c r="P298" s="160"/>
      <c r="Q298" s="237"/>
      <c r="AI298" s="117" t="s">
        <v>123</v>
      </c>
      <c r="AJ298" s="117" t="s">
        <v>67</v>
      </c>
      <c r="AK298" s="12" t="s">
        <v>67</v>
      </c>
      <c r="AL298" s="12" t="s">
        <v>28</v>
      </c>
      <c r="AM298" s="12" t="s">
        <v>57</v>
      </c>
      <c r="AN298" s="117" t="s">
        <v>116</v>
      </c>
    </row>
    <row r="299" spans="2:54" s="13" customFormat="1">
      <c r="B299" s="121"/>
      <c r="D299" s="116" t="s">
        <v>123</v>
      </c>
      <c r="E299" s="122" t="s">
        <v>1</v>
      </c>
      <c r="F299" s="123" t="s">
        <v>125</v>
      </c>
      <c r="H299" s="124"/>
      <c r="I299" s="125"/>
      <c r="K299" s="186"/>
      <c r="L299" s="175"/>
      <c r="M299" s="184"/>
      <c r="N299" s="161"/>
      <c r="O299" s="159"/>
      <c r="P299" s="160"/>
      <c r="Q299" s="238"/>
      <c r="AI299" s="122" t="s">
        <v>123</v>
      </c>
      <c r="AJ299" s="122" t="s">
        <v>67</v>
      </c>
      <c r="AK299" s="13" t="s">
        <v>122</v>
      </c>
      <c r="AL299" s="13" t="s">
        <v>28</v>
      </c>
      <c r="AM299" s="13" t="s">
        <v>65</v>
      </c>
      <c r="AN299" s="122" t="s">
        <v>116</v>
      </c>
    </row>
    <row r="300" spans="2:54" s="1" customFormat="1" ht="24.15" customHeight="1">
      <c r="B300" s="106"/>
      <c r="C300" s="107" t="s">
        <v>301</v>
      </c>
      <c r="D300" s="107" t="s">
        <v>118</v>
      </c>
      <c r="E300" s="108" t="s">
        <v>749</v>
      </c>
      <c r="F300" s="109" t="s">
        <v>750</v>
      </c>
      <c r="G300" s="110" t="s">
        <v>212</v>
      </c>
      <c r="H300" s="111"/>
      <c r="I300" s="112">
        <v>13.1</v>
      </c>
      <c r="J300" s="154">
        <f>ROUND(I300*H300,2)</f>
        <v>0</v>
      </c>
      <c r="K300" s="184"/>
      <c r="L300" s="161"/>
      <c r="M300" s="184">
        <v>0</v>
      </c>
      <c r="N300" s="161">
        <f t="shared" si="9"/>
        <v>0</v>
      </c>
      <c r="O300" s="159">
        <f t="shared" si="10"/>
        <v>0</v>
      </c>
      <c r="P300" s="160">
        <f t="shared" si="11"/>
        <v>0</v>
      </c>
      <c r="Q300" s="233"/>
      <c r="AG300" s="113" t="s">
        <v>122</v>
      </c>
      <c r="AI300" s="113" t="s">
        <v>118</v>
      </c>
      <c r="AJ300" s="113" t="s">
        <v>67</v>
      </c>
      <c r="AN300" s="17" t="s">
        <v>116</v>
      </c>
      <c r="AT300" s="114" t="e">
        <f>IF(#REF!="základní",J300,0)</f>
        <v>#REF!</v>
      </c>
      <c r="AU300" s="114" t="e">
        <f>IF(#REF!="snížená",J300,0)</f>
        <v>#REF!</v>
      </c>
      <c r="AV300" s="114" t="e">
        <f>IF(#REF!="zákl. přenesená",J300,0)</f>
        <v>#REF!</v>
      </c>
      <c r="AW300" s="114" t="e">
        <f>IF(#REF!="sníž. přenesená",J300,0)</f>
        <v>#REF!</v>
      </c>
      <c r="AX300" s="114" t="e">
        <f>IF(#REF!="nulová",J300,0)</f>
        <v>#REF!</v>
      </c>
      <c r="AY300" s="17" t="s">
        <v>65</v>
      </c>
      <c r="AZ300" s="114">
        <f>ROUND(I300*H300,2)</f>
        <v>0</v>
      </c>
      <c r="BA300" s="17" t="s">
        <v>122</v>
      </c>
      <c r="BB300" s="113" t="s">
        <v>423</v>
      </c>
    </row>
    <row r="301" spans="2:54" s="12" customFormat="1">
      <c r="B301" s="115"/>
      <c r="D301" s="116" t="s">
        <v>123</v>
      </c>
      <c r="E301" s="117" t="s">
        <v>1</v>
      </c>
      <c r="F301" s="118" t="s">
        <v>751</v>
      </c>
      <c r="H301" s="119"/>
      <c r="I301" s="120"/>
      <c r="K301" s="185"/>
      <c r="L301" s="174"/>
      <c r="M301" s="184"/>
      <c r="N301" s="161"/>
      <c r="O301" s="159"/>
      <c r="P301" s="160"/>
      <c r="Q301" s="237"/>
      <c r="AI301" s="117" t="s">
        <v>123</v>
      </c>
      <c r="AJ301" s="117" t="s">
        <v>67</v>
      </c>
      <c r="AK301" s="12" t="s">
        <v>67</v>
      </c>
      <c r="AL301" s="12" t="s">
        <v>28</v>
      </c>
      <c r="AM301" s="12" t="s">
        <v>57</v>
      </c>
      <c r="AN301" s="117" t="s">
        <v>116</v>
      </c>
    </row>
    <row r="302" spans="2:54" s="13" customFormat="1">
      <c r="B302" s="121"/>
      <c r="D302" s="116" t="s">
        <v>123</v>
      </c>
      <c r="E302" s="122" t="s">
        <v>1</v>
      </c>
      <c r="F302" s="123" t="s">
        <v>125</v>
      </c>
      <c r="H302" s="124"/>
      <c r="I302" s="125"/>
      <c r="K302" s="186"/>
      <c r="L302" s="175"/>
      <c r="M302" s="184"/>
      <c r="N302" s="161"/>
      <c r="O302" s="159"/>
      <c r="P302" s="160"/>
      <c r="Q302" s="238"/>
      <c r="AI302" s="122" t="s">
        <v>123</v>
      </c>
      <c r="AJ302" s="122" t="s">
        <v>67</v>
      </c>
      <c r="AK302" s="13" t="s">
        <v>122</v>
      </c>
      <c r="AL302" s="13" t="s">
        <v>28</v>
      </c>
      <c r="AM302" s="13" t="s">
        <v>65</v>
      </c>
      <c r="AN302" s="122" t="s">
        <v>116</v>
      </c>
    </row>
    <row r="303" spans="2:54" s="1" customFormat="1" ht="44.25" customHeight="1">
      <c r="B303" s="106"/>
      <c r="C303" s="107" t="s">
        <v>439</v>
      </c>
      <c r="D303" s="107" t="s">
        <v>118</v>
      </c>
      <c r="E303" s="108" t="s">
        <v>752</v>
      </c>
      <c r="F303" s="109" t="s">
        <v>753</v>
      </c>
      <c r="G303" s="110" t="s">
        <v>212</v>
      </c>
      <c r="H303" s="111"/>
      <c r="I303" s="112">
        <v>816</v>
      </c>
      <c r="J303" s="154">
        <f>ROUND(I303*H303,2)</f>
        <v>0</v>
      </c>
      <c r="K303" s="184"/>
      <c r="L303" s="161"/>
      <c r="M303" s="184">
        <v>0</v>
      </c>
      <c r="N303" s="161">
        <f t="shared" si="9"/>
        <v>0</v>
      </c>
      <c r="O303" s="159">
        <f t="shared" si="10"/>
        <v>0</v>
      </c>
      <c r="P303" s="160">
        <f t="shared" si="11"/>
        <v>0</v>
      </c>
      <c r="Q303" s="233"/>
      <c r="AG303" s="113" t="s">
        <v>122</v>
      </c>
      <c r="AI303" s="113" t="s">
        <v>118</v>
      </c>
      <c r="AJ303" s="113" t="s">
        <v>67</v>
      </c>
      <c r="AN303" s="17" t="s">
        <v>116</v>
      </c>
      <c r="AT303" s="114" t="e">
        <f>IF(#REF!="základní",J303,0)</f>
        <v>#REF!</v>
      </c>
      <c r="AU303" s="114" t="e">
        <f>IF(#REF!="snížená",J303,0)</f>
        <v>#REF!</v>
      </c>
      <c r="AV303" s="114" t="e">
        <f>IF(#REF!="zákl. přenesená",J303,0)</f>
        <v>#REF!</v>
      </c>
      <c r="AW303" s="114" t="e">
        <f>IF(#REF!="sníž. přenesená",J303,0)</f>
        <v>#REF!</v>
      </c>
      <c r="AX303" s="114" t="e">
        <f>IF(#REF!="nulová",J303,0)</f>
        <v>#REF!</v>
      </c>
      <c r="AY303" s="17" t="s">
        <v>65</v>
      </c>
      <c r="AZ303" s="114">
        <f>ROUND(I303*H303,2)</f>
        <v>0</v>
      </c>
      <c r="BA303" s="17" t="s">
        <v>122</v>
      </c>
      <c r="BB303" s="113" t="s">
        <v>427</v>
      </c>
    </row>
    <row r="304" spans="2:54" s="12" customFormat="1">
      <c r="B304" s="115"/>
      <c r="D304" s="116" t="s">
        <v>123</v>
      </c>
      <c r="E304" s="117" t="s">
        <v>1</v>
      </c>
      <c r="F304" s="118" t="s">
        <v>748</v>
      </c>
      <c r="H304" s="119"/>
      <c r="I304" s="120"/>
      <c r="K304" s="185"/>
      <c r="L304" s="174"/>
      <c r="M304" s="184"/>
      <c r="N304" s="161"/>
      <c r="O304" s="159"/>
      <c r="P304" s="160"/>
      <c r="Q304" s="237"/>
      <c r="AI304" s="117" t="s">
        <v>123</v>
      </c>
      <c r="AJ304" s="117" t="s">
        <v>67</v>
      </c>
      <c r="AK304" s="12" t="s">
        <v>67</v>
      </c>
      <c r="AL304" s="12" t="s">
        <v>28</v>
      </c>
      <c r="AM304" s="12" t="s">
        <v>57</v>
      </c>
      <c r="AN304" s="117" t="s">
        <v>116</v>
      </c>
    </row>
    <row r="305" spans="2:54" s="13" customFormat="1">
      <c r="B305" s="121"/>
      <c r="D305" s="116" t="s">
        <v>123</v>
      </c>
      <c r="E305" s="122" t="s">
        <v>1</v>
      </c>
      <c r="F305" s="123" t="s">
        <v>125</v>
      </c>
      <c r="H305" s="124"/>
      <c r="I305" s="125"/>
      <c r="K305" s="186"/>
      <c r="L305" s="175"/>
      <c r="M305" s="184"/>
      <c r="N305" s="161"/>
      <c r="O305" s="159"/>
      <c r="P305" s="160"/>
      <c r="Q305" s="238"/>
      <c r="AI305" s="122" t="s">
        <v>123</v>
      </c>
      <c r="AJ305" s="122" t="s">
        <v>67</v>
      </c>
      <c r="AK305" s="13" t="s">
        <v>122</v>
      </c>
      <c r="AL305" s="13" t="s">
        <v>28</v>
      </c>
      <c r="AM305" s="13" t="s">
        <v>65</v>
      </c>
      <c r="AN305" s="122" t="s">
        <v>116</v>
      </c>
    </row>
    <row r="306" spans="2:54" s="1" customFormat="1" ht="21.75" customHeight="1">
      <c r="B306" s="106"/>
      <c r="C306" s="107" t="s">
        <v>307</v>
      </c>
      <c r="D306" s="107" t="s">
        <v>118</v>
      </c>
      <c r="E306" s="108" t="s">
        <v>546</v>
      </c>
      <c r="F306" s="109" t="s">
        <v>547</v>
      </c>
      <c r="G306" s="110" t="s">
        <v>212</v>
      </c>
      <c r="H306" s="111"/>
      <c r="I306" s="112">
        <v>51.7</v>
      </c>
      <c r="J306" s="154">
        <f>ROUND(I306*H306,2)</f>
        <v>0</v>
      </c>
      <c r="K306" s="184"/>
      <c r="L306" s="161"/>
      <c r="M306" s="184">
        <v>0</v>
      </c>
      <c r="N306" s="161">
        <f t="shared" si="9"/>
        <v>0</v>
      </c>
      <c r="O306" s="159">
        <f t="shared" si="10"/>
        <v>0</v>
      </c>
      <c r="P306" s="160">
        <f t="shared" si="11"/>
        <v>0</v>
      </c>
      <c r="Q306" s="233"/>
      <c r="AG306" s="113" t="s">
        <v>122</v>
      </c>
      <c r="AI306" s="113" t="s">
        <v>118</v>
      </c>
      <c r="AJ306" s="113" t="s">
        <v>67</v>
      </c>
      <c r="AN306" s="17" t="s">
        <v>116</v>
      </c>
      <c r="AT306" s="114" t="e">
        <f>IF(#REF!="základní",J306,0)</f>
        <v>#REF!</v>
      </c>
      <c r="AU306" s="114" t="e">
        <f>IF(#REF!="snížená",J306,0)</f>
        <v>#REF!</v>
      </c>
      <c r="AV306" s="114" t="e">
        <f>IF(#REF!="zákl. přenesená",J306,0)</f>
        <v>#REF!</v>
      </c>
      <c r="AW306" s="114" t="e">
        <f>IF(#REF!="sníž. přenesená",J306,0)</f>
        <v>#REF!</v>
      </c>
      <c r="AX306" s="114" t="e">
        <f>IF(#REF!="nulová",J306,0)</f>
        <v>#REF!</v>
      </c>
      <c r="AY306" s="17" t="s">
        <v>65</v>
      </c>
      <c r="AZ306" s="114">
        <f>ROUND(I306*H306,2)</f>
        <v>0</v>
      </c>
      <c r="BA306" s="17" t="s">
        <v>122</v>
      </c>
      <c r="BB306" s="113" t="s">
        <v>754</v>
      </c>
    </row>
    <row r="307" spans="2:54" s="12" customFormat="1">
      <c r="B307" s="115"/>
      <c r="D307" s="116" t="s">
        <v>123</v>
      </c>
      <c r="E307" s="117" t="s">
        <v>1</v>
      </c>
      <c r="F307" s="118" t="s">
        <v>755</v>
      </c>
      <c r="H307" s="119"/>
      <c r="I307" s="120"/>
      <c r="K307" s="185"/>
      <c r="L307" s="174"/>
      <c r="M307" s="184"/>
      <c r="N307" s="161"/>
      <c r="O307" s="159"/>
      <c r="P307" s="160"/>
      <c r="Q307" s="237"/>
      <c r="AI307" s="117" t="s">
        <v>123</v>
      </c>
      <c r="AJ307" s="117" t="s">
        <v>67</v>
      </c>
      <c r="AK307" s="12" t="s">
        <v>67</v>
      </c>
      <c r="AL307" s="12" t="s">
        <v>28</v>
      </c>
      <c r="AM307" s="12" t="s">
        <v>57</v>
      </c>
      <c r="AN307" s="117" t="s">
        <v>116</v>
      </c>
    </row>
    <row r="308" spans="2:54" s="12" customFormat="1">
      <c r="B308" s="115"/>
      <c r="D308" s="116" t="s">
        <v>123</v>
      </c>
      <c r="E308" s="117" t="s">
        <v>1</v>
      </c>
      <c r="F308" s="118" t="s">
        <v>756</v>
      </c>
      <c r="H308" s="119"/>
      <c r="I308" s="120"/>
      <c r="K308" s="185"/>
      <c r="L308" s="174"/>
      <c r="M308" s="184"/>
      <c r="N308" s="161"/>
      <c r="O308" s="159"/>
      <c r="P308" s="160"/>
      <c r="Q308" s="237"/>
      <c r="AI308" s="117" t="s">
        <v>123</v>
      </c>
      <c r="AJ308" s="117" t="s">
        <v>67</v>
      </c>
      <c r="AK308" s="12" t="s">
        <v>67</v>
      </c>
      <c r="AL308" s="12" t="s">
        <v>28</v>
      </c>
      <c r="AM308" s="12" t="s">
        <v>57</v>
      </c>
      <c r="AN308" s="117" t="s">
        <v>116</v>
      </c>
    </row>
    <row r="309" spans="2:54" s="13" customFormat="1">
      <c r="B309" s="121"/>
      <c r="D309" s="116" t="s">
        <v>123</v>
      </c>
      <c r="E309" s="122" t="s">
        <v>1</v>
      </c>
      <c r="F309" s="123" t="s">
        <v>125</v>
      </c>
      <c r="H309" s="124"/>
      <c r="I309" s="125"/>
      <c r="K309" s="186"/>
      <c r="L309" s="175"/>
      <c r="M309" s="184"/>
      <c r="N309" s="161"/>
      <c r="O309" s="159"/>
      <c r="P309" s="160"/>
      <c r="Q309" s="238"/>
      <c r="AI309" s="122" t="s">
        <v>123</v>
      </c>
      <c r="AJ309" s="122" t="s">
        <v>67</v>
      </c>
      <c r="AK309" s="13" t="s">
        <v>122</v>
      </c>
      <c r="AL309" s="13" t="s">
        <v>28</v>
      </c>
      <c r="AM309" s="13" t="s">
        <v>65</v>
      </c>
      <c r="AN309" s="122" t="s">
        <v>116</v>
      </c>
    </row>
    <row r="310" spans="2:54" s="1" customFormat="1" ht="24.15" customHeight="1">
      <c r="B310" s="106"/>
      <c r="C310" s="107" t="s">
        <v>449</v>
      </c>
      <c r="D310" s="107" t="s">
        <v>118</v>
      </c>
      <c r="E310" s="108" t="s">
        <v>552</v>
      </c>
      <c r="F310" s="109" t="s">
        <v>553</v>
      </c>
      <c r="G310" s="110" t="s">
        <v>212</v>
      </c>
      <c r="H310" s="111"/>
      <c r="I310" s="112">
        <v>11.1</v>
      </c>
      <c r="J310" s="154">
        <f>ROUND(I310*H310,2)</f>
        <v>0</v>
      </c>
      <c r="K310" s="184"/>
      <c r="L310" s="161"/>
      <c r="M310" s="184">
        <v>0</v>
      </c>
      <c r="N310" s="161">
        <f t="shared" si="9"/>
        <v>0</v>
      </c>
      <c r="O310" s="159">
        <f t="shared" si="10"/>
        <v>0</v>
      </c>
      <c r="P310" s="160">
        <f t="shared" si="11"/>
        <v>0</v>
      </c>
      <c r="Q310" s="233"/>
      <c r="AG310" s="113" t="s">
        <v>122</v>
      </c>
      <c r="AI310" s="113" t="s">
        <v>118</v>
      </c>
      <c r="AJ310" s="113" t="s">
        <v>67</v>
      </c>
      <c r="AN310" s="17" t="s">
        <v>116</v>
      </c>
      <c r="AT310" s="114" t="e">
        <f>IF(#REF!="základní",J310,0)</f>
        <v>#REF!</v>
      </c>
      <c r="AU310" s="114" t="e">
        <f>IF(#REF!="snížená",J310,0)</f>
        <v>#REF!</v>
      </c>
      <c r="AV310" s="114" t="e">
        <f>IF(#REF!="zákl. přenesená",J310,0)</f>
        <v>#REF!</v>
      </c>
      <c r="AW310" s="114" t="e">
        <f>IF(#REF!="sníž. přenesená",J310,0)</f>
        <v>#REF!</v>
      </c>
      <c r="AX310" s="114" t="e">
        <f>IF(#REF!="nulová",J310,0)</f>
        <v>#REF!</v>
      </c>
      <c r="AY310" s="17" t="s">
        <v>65</v>
      </c>
      <c r="AZ310" s="114">
        <f>ROUND(I310*H310,2)</f>
        <v>0</v>
      </c>
      <c r="BA310" s="17" t="s">
        <v>122</v>
      </c>
      <c r="BB310" s="113" t="s">
        <v>757</v>
      </c>
    </row>
    <row r="311" spans="2:54" s="12" customFormat="1">
      <c r="B311" s="115"/>
      <c r="D311" s="116" t="s">
        <v>123</v>
      </c>
      <c r="F311" s="118" t="s">
        <v>758</v>
      </c>
      <c r="H311" s="119"/>
      <c r="I311" s="120"/>
      <c r="K311" s="185"/>
      <c r="L311" s="174"/>
      <c r="M311" s="184"/>
      <c r="N311" s="161"/>
      <c r="O311" s="159"/>
      <c r="P311" s="160"/>
      <c r="Q311" s="237"/>
      <c r="AI311" s="117" t="s">
        <v>123</v>
      </c>
      <c r="AJ311" s="117" t="s">
        <v>67</v>
      </c>
      <c r="AK311" s="12" t="s">
        <v>67</v>
      </c>
      <c r="AL311" s="12" t="s">
        <v>2</v>
      </c>
      <c r="AM311" s="12" t="s">
        <v>65</v>
      </c>
      <c r="AN311" s="117" t="s">
        <v>116</v>
      </c>
    </row>
    <row r="312" spans="2:54" s="1" customFormat="1" ht="21.75" customHeight="1">
      <c r="B312" s="106"/>
      <c r="C312" s="107" t="s">
        <v>311</v>
      </c>
      <c r="D312" s="107" t="s">
        <v>118</v>
      </c>
      <c r="E312" s="108" t="s">
        <v>556</v>
      </c>
      <c r="F312" s="109" t="s">
        <v>557</v>
      </c>
      <c r="G312" s="110" t="s">
        <v>212</v>
      </c>
      <c r="H312" s="111"/>
      <c r="I312" s="112">
        <v>57.9</v>
      </c>
      <c r="J312" s="154">
        <f>ROUND(I312*H312,2)</f>
        <v>0</v>
      </c>
      <c r="K312" s="184"/>
      <c r="L312" s="161"/>
      <c r="M312" s="184">
        <v>0</v>
      </c>
      <c r="N312" s="161">
        <f t="shared" si="9"/>
        <v>0</v>
      </c>
      <c r="O312" s="159">
        <f t="shared" si="10"/>
        <v>0</v>
      </c>
      <c r="P312" s="160">
        <f t="shared" si="11"/>
        <v>0</v>
      </c>
      <c r="Q312" s="233"/>
      <c r="AG312" s="113" t="s">
        <v>122</v>
      </c>
      <c r="AI312" s="113" t="s">
        <v>118</v>
      </c>
      <c r="AJ312" s="113" t="s">
        <v>67</v>
      </c>
      <c r="AN312" s="17" t="s">
        <v>116</v>
      </c>
      <c r="AT312" s="114" t="e">
        <f>IF(#REF!="základní",J312,0)</f>
        <v>#REF!</v>
      </c>
      <c r="AU312" s="114" t="e">
        <f>IF(#REF!="snížená",J312,0)</f>
        <v>#REF!</v>
      </c>
      <c r="AV312" s="114" t="e">
        <f>IF(#REF!="zákl. přenesená",J312,0)</f>
        <v>#REF!</v>
      </c>
      <c r="AW312" s="114" t="e">
        <f>IF(#REF!="sníž. přenesená",J312,0)</f>
        <v>#REF!</v>
      </c>
      <c r="AX312" s="114" t="e">
        <f>IF(#REF!="nulová",J312,0)</f>
        <v>#REF!</v>
      </c>
      <c r="AY312" s="17" t="s">
        <v>65</v>
      </c>
      <c r="AZ312" s="114">
        <f>ROUND(I312*H312,2)</f>
        <v>0</v>
      </c>
      <c r="BA312" s="17" t="s">
        <v>122</v>
      </c>
      <c r="BB312" s="113" t="s">
        <v>759</v>
      </c>
    </row>
    <row r="313" spans="2:54" s="12" customFormat="1">
      <c r="B313" s="115"/>
      <c r="D313" s="116" t="s">
        <v>123</v>
      </c>
      <c r="E313" s="117" t="s">
        <v>1</v>
      </c>
      <c r="F313" s="118" t="s">
        <v>760</v>
      </c>
      <c r="H313" s="119"/>
      <c r="I313" s="120"/>
      <c r="K313" s="185"/>
      <c r="L313" s="174"/>
      <c r="M313" s="184"/>
      <c r="N313" s="161"/>
      <c r="O313" s="159"/>
      <c r="P313" s="160"/>
      <c r="Q313" s="237"/>
      <c r="AI313" s="117" t="s">
        <v>123</v>
      </c>
      <c r="AJ313" s="117" t="s">
        <v>67</v>
      </c>
      <c r="AK313" s="12" t="s">
        <v>67</v>
      </c>
      <c r="AL313" s="12" t="s">
        <v>28</v>
      </c>
      <c r="AM313" s="12" t="s">
        <v>57</v>
      </c>
      <c r="AN313" s="117" t="s">
        <v>116</v>
      </c>
    </row>
    <row r="314" spans="2:54" s="13" customFormat="1">
      <c r="B314" s="121"/>
      <c r="D314" s="116" t="s">
        <v>123</v>
      </c>
      <c r="E314" s="122" t="s">
        <v>1</v>
      </c>
      <c r="F314" s="123" t="s">
        <v>125</v>
      </c>
      <c r="H314" s="124"/>
      <c r="I314" s="125"/>
      <c r="K314" s="186"/>
      <c r="L314" s="175"/>
      <c r="M314" s="184"/>
      <c r="N314" s="161"/>
      <c r="O314" s="159"/>
      <c r="P314" s="160"/>
      <c r="Q314" s="238"/>
      <c r="AI314" s="122" t="s">
        <v>123</v>
      </c>
      <c r="AJ314" s="122" t="s">
        <v>67</v>
      </c>
      <c r="AK314" s="13" t="s">
        <v>122</v>
      </c>
      <c r="AL314" s="13" t="s">
        <v>28</v>
      </c>
      <c r="AM314" s="13" t="s">
        <v>65</v>
      </c>
      <c r="AN314" s="122" t="s">
        <v>116</v>
      </c>
    </row>
    <row r="315" spans="2:54" s="1" customFormat="1" ht="24.15" customHeight="1">
      <c r="B315" s="106"/>
      <c r="C315" s="107" t="s">
        <v>456</v>
      </c>
      <c r="D315" s="107" t="s">
        <v>118</v>
      </c>
      <c r="E315" s="108" t="s">
        <v>562</v>
      </c>
      <c r="F315" s="109" t="s">
        <v>563</v>
      </c>
      <c r="G315" s="110" t="s">
        <v>212</v>
      </c>
      <c r="H315" s="111"/>
      <c r="I315" s="112">
        <v>14.2</v>
      </c>
      <c r="J315" s="154">
        <f>ROUND(I315*H315,2)</f>
        <v>0</v>
      </c>
      <c r="K315" s="184"/>
      <c r="L315" s="161"/>
      <c r="M315" s="184">
        <v>0</v>
      </c>
      <c r="N315" s="161">
        <f t="shared" si="9"/>
        <v>0</v>
      </c>
      <c r="O315" s="159">
        <f t="shared" si="10"/>
        <v>0</v>
      </c>
      <c r="P315" s="160">
        <f t="shared" si="11"/>
        <v>0</v>
      </c>
      <c r="Q315" s="233"/>
      <c r="AG315" s="113" t="s">
        <v>122</v>
      </c>
      <c r="AI315" s="113" t="s">
        <v>118</v>
      </c>
      <c r="AJ315" s="113" t="s">
        <v>67</v>
      </c>
      <c r="AN315" s="17" t="s">
        <v>116</v>
      </c>
      <c r="AT315" s="114" t="e">
        <f>IF(#REF!="základní",J315,0)</f>
        <v>#REF!</v>
      </c>
      <c r="AU315" s="114" t="e">
        <f>IF(#REF!="snížená",J315,0)</f>
        <v>#REF!</v>
      </c>
      <c r="AV315" s="114" t="e">
        <f>IF(#REF!="zákl. přenesená",J315,0)</f>
        <v>#REF!</v>
      </c>
      <c r="AW315" s="114" t="e">
        <f>IF(#REF!="sníž. přenesená",J315,0)</f>
        <v>#REF!</v>
      </c>
      <c r="AX315" s="114" t="e">
        <f>IF(#REF!="nulová",J315,0)</f>
        <v>#REF!</v>
      </c>
      <c r="AY315" s="17" t="s">
        <v>65</v>
      </c>
      <c r="AZ315" s="114">
        <f>ROUND(I315*H315,2)</f>
        <v>0</v>
      </c>
      <c r="BA315" s="17" t="s">
        <v>122</v>
      </c>
      <c r="BB315" s="113" t="s">
        <v>761</v>
      </c>
    </row>
    <row r="316" spans="2:54" s="12" customFormat="1">
      <c r="B316" s="115"/>
      <c r="D316" s="116" t="s">
        <v>123</v>
      </c>
      <c r="F316" s="118" t="s">
        <v>762</v>
      </c>
      <c r="H316" s="119"/>
      <c r="I316" s="120"/>
      <c r="K316" s="185"/>
      <c r="L316" s="174"/>
      <c r="M316" s="184"/>
      <c r="N316" s="161"/>
      <c r="O316" s="159"/>
      <c r="P316" s="160"/>
      <c r="Q316" s="237"/>
      <c r="AI316" s="117" t="s">
        <v>123</v>
      </c>
      <c r="AJ316" s="117" t="s">
        <v>67</v>
      </c>
      <c r="AK316" s="12" t="s">
        <v>67</v>
      </c>
      <c r="AL316" s="12" t="s">
        <v>2</v>
      </c>
      <c r="AM316" s="12" t="s">
        <v>65</v>
      </c>
      <c r="AN316" s="117" t="s">
        <v>116</v>
      </c>
    </row>
    <row r="317" spans="2:54" s="1" customFormat="1" ht="44.25" customHeight="1">
      <c r="B317" s="106"/>
      <c r="C317" s="107" t="s">
        <v>317</v>
      </c>
      <c r="D317" s="107" t="s">
        <v>118</v>
      </c>
      <c r="E317" s="108" t="s">
        <v>570</v>
      </c>
      <c r="F317" s="109" t="s">
        <v>571</v>
      </c>
      <c r="G317" s="110" t="s">
        <v>212</v>
      </c>
      <c r="H317" s="111"/>
      <c r="I317" s="112">
        <v>304</v>
      </c>
      <c r="J317" s="154">
        <f>ROUND(I317*H317,2)</f>
        <v>0</v>
      </c>
      <c r="K317" s="184"/>
      <c r="L317" s="161"/>
      <c r="M317" s="184">
        <v>0</v>
      </c>
      <c r="N317" s="161">
        <f t="shared" si="9"/>
        <v>0</v>
      </c>
      <c r="O317" s="159">
        <f t="shared" si="10"/>
        <v>0</v>
      </c>
      <c r="P317" s="160">
        <f t="shared" si="11"/>
        <v>0</v>
      </c>
      <c r="Q317" s="233"/>
      <c r="AG317" s="113" t="s">
        <v>122</v>
      </c>
      <c r="AI317" s="113" t="s">
        <v>118</v>
      </c>
      <c r="AJ317" s="113" t="s">
        <v>67</v>
      </c>
      <c r="AN317" s="17" t="s">
        <v>116</v>
      </c>
      <c r="AT317" s="114" t="e">
        <f>IF(#REF!="základní",J317,0)</f>
        <v>#REF!</v>
      </c>
      <c r="AU317" s="114" t="e">
        <f>IF(#REF!="snížená",J317,0)</f>
        <v>#REF!</v>
      </c>
      <c r="AV317" s="114" t="e">
        <f>IF(#REF!="zákl. přenesená",J317,0)</f>
        <v>#REF!</v>
      </c>
      <c r="AW317" s="114" t="e">
        <f>IF(#REF!="sníž. přenesená",J317,0)</f>
        <v>#REF!</v>
      </c>
      <c r="AX317" s="114" t="e">
        <f>IF(#REF!="nulová",J317,0)</f>
        <v>#REF!</v>
      </c>
      <c r="AY317" s="17" t="s">
        <v>65</v>
      </c>
      <c r="AZ317" s="114">
        <f>ROUND(I317*H317,2)</f>
        <v>0</v>
      </c>
      <c r="BA317" s="17" t="s">
        <v>122</v>
      </c>
      <c r="BB317" s="113" t="s">
        <v>763</v>
      </c>
    </row>
    <row r="318" spans="2:54" s="12" customFormat="1">
      <c r="B318" s="115"/>
      <c r="D318" s="116" t="s">
        <v>123</v>
      </c>
      <c r="E318" s="117" t="s">
        <v>1</v>
      </c>
      <c r="F318" s="118" t="s">
        <v>755</v>
      </c>
      <c r="H318" s="119"/>
      <c r="I318" s="120"/>
      <c r="K318" s="185"/>
      <c r="L318" s="174"/>
      <c r="M318" s="184"/>
      <c r="N318" s="161"/>
      <c r="O318" s="159"/>
      <c r="P318" s="160"/>
      <c r="Q318" s="237"/>
      <c r="AI318" s="117" t="s">
        <v>123</v>
      </c>
      <c r="AJ318" s="117" t="s">
        <v>67</v>
      </c>
      <c r="AK318" s="12" t="s">
        <v>67</v>
      </c>
      <c r="AL318" s="12" t="s">
        <v>28</v>
      </c>
      <c r="AM318" s="12" t="s">
        <v>57</v>
      </c>
      <c r="AN318" s="117" t="s">
        <v>116</v>
      </c>
    </row>
    <row r="319" spans="2:54" s="13" customFormat="1">
      <c r="B319" s="121"/>
      <c r="D319" s="116" t="s">
        <v>123</v>
      </c>
      <c r="E319" s="122" t="s">
        <v>1</v>
      </c>
      <c r="F319" s="123" t="s">
        <v>125</v>
      </c>
      <c r="H319" s="124"/>
      <c r="I319" s="125"/>
      <c r="K319" s="186"/>
      <c r="L319" s="175"/>
      <c r="M319" s="184"/>
      <c r="N319" s="161"/>
      <c r="O319" s="159"/>
      <c r="P319" s="160"/>
      <c r="Q319" s="238"/>
      <c r="AI319" s="122" t="s">
        <v>123</v>
      </c>
      <c r="AJ319" s="122" t="s">
        <v>67</v>
      </c>
      <c r="AK319" s="13" t="s">
        <v>122</v>
      </c>
      <c r="AL319" s="13" t="s">
        <v>28</v>
      </c>
      <c r="AM319" s="13" t="s">
        <v>65</v>
      </c>
      <c r="AN319" s="122" t="s">
        <v>116</v>
      </c>
    </row>
    <row r="320" spans="2:54" s="1" customFormat="1" ht="44.25" customHeight="1">
      <c r="B320" s="106"/>
      <c r="C320" s="107" t="s">
        <v>464</v>
      </c>
      <c r="D320" s="107" t="s">
        <v>118</v>
      </c>
      <c r="E320" s="108" t="s">
        <v>573</v>
      </c>
      <c r="F320" s="109" t="s">
        <v>574</v>
      </c>
      <c r="G320" s="110" t="s">
        <v>212</v>
      </c>
      <c r="H320" s="111"/>
      <c r="I320" s="112">
        <v>500</v>
      </c>
      <c r="J320" s="154">
        <f>ROUND(I320*H320,2)</f>
        <v>0</v>
      </c>
      <c r="K320" s="184"/>
      <c r="L320" s="161"/>
      <c r="M320" s="184">
        <v>0</v>
      </c>
      <c r="N320" s="161">
        <f t="shared" si="9"/>
        <v>0</v>
      </c>
      <c r="O320" s="159">
        <f t="shared" si="10"/>
        <v>0</v>
      </c>
      <c r="P320" s="160">
        <f t="shared" si="11"/>
        <v>0</v>
      </c>
      <c r="Q320" s="233"/>
      <c r="AG320" s="113" t="s">
        <v>122</v>
      </c>
      <c r="AI320" s="113" t="s">
        <v>118</v>
      </c>
      <c r="AJ320" s="113" t="s">
        <v>67</v>
      </c>
      <c r="AN320" s="17" t="s">
        <v>116</v>
      </c>
      <c r="AT320" s="114" t="e">
        <f>IF(#REF!="základní",J320,0)</f>
        <v>#REF!</v>
      </c>
      <c r="AU320" s="114" t="e">
        <f>IF(#REF!="snížená",J320,0)</f>
        <v>#REF!</v>
      </c>
      <c r="AV320" s="114" t="e">
        <f>IF(#REF!="zákl. přenesená",J320,0)</f>
        <v>#REF!</v>
      </c>
      <c r="AW320" s="114" t="e">
        <f>IF(#REF!="sníž. přenesená",J320,0)</f>
        <v>#REF!</v>
      </c>
      <c r="AX320" s="114" t="e">
        <f>IF(#REF!="nulová",J320,0)</f>
        <v>#REF!</v>
      </c>
      <c r="AY320" s="17" t="s">
        <v>65</v>
      </c>
      <c r="AZ320" s="114">
        <f>ROUND(I320*H320,2)</f>
        <v>0</v>
      </c>
      <c r="BA320" s="17" t="s">
        <v>122</v>
      </c>
      <c r="BB320" s="113" t="s">
        <v>764</v>
      </c>
    </row>
    <row r="321" spans="2:54" s="12" customFormat="1">
      <c r="B321" s="115"/>
      <c r="D321" s="116" t="s">
        <v>123</v>
      </c>
      <c r="E321" s="117" t="s">
        <v>1</v>
      </c>
      <c r="F321" s="118" t="s">
        <v>756</v>
      </c>
      <c r="H321" s="119"/>
      <c r="I321" s="120"/>
      <c r="K321" s="185"/>
      <c r="L321" s="174"/>
      <c r="M321" s="184"/>
      <c r="N321" s="161"/>
      <c r="O321" s="159"/>
      <c r="P321" s="160"/>
      <c r="Q321" s="237"/>
      <c r="AI321" s="117" t="s">
        <v>123</v>
      </c>
      <c r="AJ321" s="117" t="s">
        <v>67</v>
      </c>
      <c r="AK321" s="12" t="s">
        <v>67</v>
      </c>
      <c r="AL321" s="12" t="s">
        <v>28</v>
      </c>
      <c r="AM321" s="12" t="s">
        <v>57</v>
      </c>
      <c r="AN321" s="117" t="s">
        <v>116</v>
      </c>
    </row>
    <row r="322" spans="2:54" s="12" customFormat="1">
      <c r="B322" s="115"/>
      <c r="D322" s="116" t="s">
        <v>123</v>
      </c>
      <c r="E322" s="117" t="s">
        <v>1</v>
      </c>
      <c r="F322" s="118" t="s">
        <v>760</v>
      </c>
      <c r="H322" s="119"/>
      <c r="I322" s="120"/>
      <c r="K322" s="185"/>
      <c r="L322" s="174"/>
      <c r="M322" s="184"/>
      <c r="N322" s="161"/>
      <c r="O322" s="159"/>
      <c r="P322" s="160"/>
      <c r="Q322" s="237"/>
      <c r="AI322" s="117" t="s">
        <v>123</v>
      </c>
      <c r="AJ322" s="117" t="s">
        <v>67</v>
      </c>
      <c r="AK322" s="12" t="s">
        <v>67</v>
      </c>
      <c r="AL322" s="12" t="s">
        <v>28</v>
      </c>
      <c r="AM322" s="12" t="s">
        <v>57</v>
      </c>
      <c r="AN322" s="117" t="s">
        <v>116</v>
      </c>
    </row>
    <row r="323" spans="2:54" s="13" customFormat="1">
      <c r="B323" s="121"/>
      <c r="D323" s="116" t="s">
        <v>123</v>
      </c>
      <c r="E323" s="122" t="s">
        <v>1</v>
      </c>
      <c r="F323" s="123" t="s">
        <v>125</v>
      </c>
      <c r="H323" s="124"/>
      <c r="I323" s="125"/>
      <c r="K323" s="186"/>
      <c r="L323" s="175"/>
      <c r="M323" s="184"/>
      <c r="N323" s="161"/>
      <c r="O323" s="159"/>
      <c r="P323" s="160"/>
      <c r="Q323" s="238"/>
      <c r="AI323" s="122" t="s">
        <v>123</v>
      </c>
      <c r="AJ323" s="122" t="s">
        <v>67</v>
      </c>
      <c r="AK323" s="13" t="s">
        <v>122</v>
      </c>
      <c r="AL323" s="13" t="s">
        <v>28</v>
      </c>
      <c r="AM323" s="13" t="s">
        <v>65</v>
      </c>
      <c r="AN323" s="122" t="s">
        <v>116</v>
      </c>
    </row>
    <row r="324" spans="2:54" s="11" customFormat="1" ht="22.95" customHeight="1">
      <c r="B324" s="97"/>
      <c r="D324" s="98" t="s">
        <v>56</v>
      </c>
      <c r="E324" s="104" t="s">
        <v>576</v>
      </c>
      <c r="F324" s="104" t="s">
        <v>577</v>
      </c>
      <c r="I324" s="100"/>
      <c r="J324" s="105">
        <f>SUM(J325:J326)</f>
        <v>0</v>
      </c>
      <c r="K324" s="189"/>
      <c r="L324" s="177"/>
      <c r="M324" s="184"/>
      <c r="N324" s="161"/>
      <c r="O324" s="159"/>
      <c r="P324" s="160"/>
      <c r="Q324" s="236"/>
      <c r="AG324" s="98" t="s">
        <v>65</v>
      </c>
      <c r="AI324" s="102" t="s">
        <v>56</v>
      </c>
      <c r="AJ324" s="102" t="s">
        <v>65</v>
      </c>
      <c r="AN324" s="98" t="s">
        <v>116</v>
      </c>
      <c r="AZ324" s="103">
        <f>SUM(AZ325:AZ326)</f>
        <v>0</v>
      </c>
    </row>
    <row r="325" spans="2:54" s="1" customFormat="1" ht="24.15" customHeight="1">
      <c r="B325" s="106"/>
      <c r="C325" s="107" t="s">
        <v>321</v>
      </c>
      <c r="D325" s="107" t="s">
        <v>118</v>
      </c>
      <c r="E325" s="108" t="s">
        <v>765</v>
      </c>
      <c r="F325" s="109" t="s">
        <v>766</v>
      </c>
      <c r="G325" s="110" t="s">
        <v>212</v>
      </c>
      <c r="H325" s="111"/>
      <c r="I325" s="112">
        <v>1180</v>
      </c>
      <c r="J325" s="154">
        <f>ROUND(I325*H325,2)</f>
        <v>0</v>
      </c>
      <c r="K325" s="184"/>
      <c r="L325" s="161"/>
      <c r="M325" s="184">
        <v>0</v>
      </c>
      <c r="N325" s="161">
        <f>M325*I325</f>
        <v>0</v>
      </c>
      <c r="O325" s="159">
        <f t="shared" ref="O325:O326" si="12">H325-M325-K325</f>
        <v>0</v>
      </c>
      <c r="P325" s="160">
        <f t="shared" ref="P325:P326" si="13">J325-N325-L325</f>
        <v>0</v>
      </c>
      <c r="Q325" s="233"/>
      <c r="AG325" s="113" t="s">
        <v>122</v>
      </c>
      <c r="AI325" s="113" t="s">
        <v>118</v>
      </c>
      <c r="AJ325" s="113" t="s">
        <v>67</v>
      </c>
      <c r="AN325" s="17" t="s">
        <v>116</v>
      </c>
      <c r="AT325" s="114" t="e">
        <f>IF(#REF!="základní",J325,0)</f>
        <v>#REF!</v>
      </c>
      <c r="AU325" s="114" t="e">
        <f>IF(#REF!="snížená",J325,0)</f>
        <v>#REF!</v>
      </c>
      <c r="AV325" s="114" t="e">
        <f>IF(#REF!="zákl. přenesená",J325,0)</f>
        <v>#REF!</v>
      </c>
      <c r="AW325" s="114" t="e">
        <f>IF(#REF!="sníž. přenesená",J325,0)</f>
        <v>#REF!</v>
      </c>
      <c r="AX325" s="114" t="e">
        <f>IF(#REF!="nulová",J325,0)</f>
        <v>#REF!</v>
      </c>
      <c r="AY325" s="17" t="s">
        <v>65</v>
      </c>
      <c r="AZ325" s="114">
        <f>ROUND(I325*H325,2)</f>
        <v>0</v>
      </c>
      <c r="BA325" s="17" t="s">
        <v>122</v>
      </c>
      <c r="BB325" s="113" t="s">
        <v>430</v>
      </c>
    </row>
    <row r="326" spans="2:54" s="1" customFormat="1" ht="33" customHeight="1">
      <c r="B326" s="106"/>
      <c r="C326" s="107" t="s">
        <v>473</v>
      </c>
      <c r="D326" s="107" t="s">
        <v>118</v>
      </c>
      <c r="E326" s="108" t="s">
        <v>767</v>
      </c>
      <c r="F326" s="109" t="s">
        <v>768</v>
      </c>
      <c r="G326" s="110" t="s">
        <v>212</v>
      </c>
      <c r="H326" s="111"/>
      <c r="I326" s="112">
        <v>972</v>
      </c>
      <c r="J326" s="154">
        <f>ROUND(I326*H326,2)</f>
        <v>0</v>
      </c>
      <c r="K326" s="184"/>
      <c r="L326" s="161"/>
      <c r="M326" s="184">
        <v>0</v>
      </c>
      <c r="N326" s="161">
        <f>M326*I326</f>
        <v>0</v>
      </c>
      <c r="O326" s="159">
        <f t="shared" si="12"/>
        <v>0</v>
      </c>
      <c r="P326" s="160">
        <f t="shared" si="13"/>
        <v>0</v>
      </c>
      <c r="Q326" s="233"/>
      <c r="AG326" s="113" t="s">
        <v>122</v>
      </c>
      <c r="AI326" s="113" t="s">
        <v>118</v>
      </c>
      <c r="AJ326" s="113" t="s">
        <v>67</v>
      </c>
      <c r="AN326" s="17" t="s">
        <v>116</v>
      </c>
      <c r="AT326" s="114" t="e">
        <f>IF(#REF!="základní",J326,0)</f>
        <v>#REF!</v>
      </c>
      <c r="AU326" s="114" t="e">
        <f>IF(#REF!="snížená",J326,0)</f>
        <v>#REF!</v>
      </c>
      <c r="AV326" s="114" t="e">
        <f>IF(#REF!="zákl. přenesená",J326,0)</f>
        <v>#REF!</v>
      </c>
      <c r="AW326" s="114" t="e">
        <f>IF(#REF!="sníž. přenesená",J326,0)</f>
        <v>#REF!</v>
      </c>
      <c r="AX326" s="114" t="e">
        <f>IF(#REF!="nulová",J326,0)</f>
        <v>#REF!</v>
      </c>
      <c r="AY326" s="17" t="s">
        <v>65</v>
      </c>
      <c r="AZ326" s="114">
        <f>ROUND(I326*H326,2)</f>
        <v>0</v>
      </c>
      <c r="BA326" s="17" t="s">
        <v>122</v>
      </c>
      <c r="BB326" s="113" t="s">
        <v>434</v>
      </c>
    </row>
    <row r="327" spans="2:54" s="1" customFormat="1" ht="6.9" customHeight="1">
      <c r="B327" s="43"/>
      <c r="C327" s="44"/>
      <c r="D327" s="44"/>
      <c r="E327" s="44"/>
      <c r="F327" s="44"/>
      <c r="G327" s="44"/>
      <c r="H327" s="44"/>
      <c r="K327" s="184"/>
      <c r="L327" s="161"/>
      <c r="M327" s="184"/>
      <c r="N327" s="147"/>
      <c r="O327" s="147"/>
      <c r="P327" s="147"/>
      <c r="Q327" s="233"/>
    </row>
    <row r="328" spans="2:54" s="156" customFormat="1" ht="15.6" customHeight="1">
      <c r="I328" s="157" t="s">
        <v>1841</v>
      </c>
      <c r="J328" s="158">
        <f>J124</f>
        <v>86959</v>
      </c>
      <c r="K328" s="163"/>
      <c r="L328" s="162">
        <f t="shared" ref="L328:N328" si="14">SUM(L127:L327)</f>
        <v>0</v>
      </c>
      <c r="M328" s="163"/>
      <c r="N328" s="162">
        <f t="shared" si="14"/>
        <v>125401</v>
      </c>
      <c r="O328" s="158"/>
      <c r="P328" s="158">
        <f>SUM(P127:P327)</f>
        <v>0</v>
      </c>
      <c r="Q328" s="241"/>
    </row>
    <row r="330" spans="2:54">
      <c r="I330" t="s">
        <v>1848</v>
      </c>
      <c r="J330" s="215">
        <f>J283+J282+J279+J271+J270+J267+J235+J234+J230</f>
        <v>125401</v>
      </c>
    </row>
    <row r="331" spans="2:54">
      <c r="I331" t="s">
        <v>1849</v>
      </c>
      <c r="J331" s="215">
        <f>J289+J257+J256+J253+J237</f>
        <v>-38442</v>
      </c>
    </row>
  </sheetData>
  <autoFilter ref="C123:J326" xr:uid="{00000000-0009-0000-0000-000002000000}"/>
  <mergeCells count="13">
    <mergeCell ref="K124:P124"/>
    <mergeCell ref="K125:L125"/>
    <mergeCell ref="M125:N125"/>
    <mergeCell ref="O125:P125"/>
    <mergeCell ref="E87:H87"/>
    <mergeCell ref="E114:H114"/>
    <mergeCell ref="E116:H116"/>
    <mergeCell ref="E85:H85"/>
    <mergeCell ref="K2:M2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BB350"/>
  <sheetViews>
    <sheetView showGridLines="0" topLeftCell="E330" workbookViewId="0">
      <selection activeCell="W346" sqref="W34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14.28515625" style="178" hidden="1" customWidth="1"/>
    <col min="12" max="12" width="20.140625" style="168" hidden="1" customWidth="1"/>
    <col min="13" max="13" width="13.28515625" style="178" hidden="1" customWidth="1"/>
    <col min="14" max="14" width="21.7109375" hidden="1" customWidth="1"/>
    <col min="15" max="15" width="12.28515625" hidden="1" customWidth="1"/>
    <col min="16" max="16" width="20.140625" hidden="1" customWidth="1"/>
    <col min="17" max="18" width="11" customWidth="1"/>
    <col min="19" max="19" width="15" customWidth="1"/>
    <col min="20" max="20" width="16.28515625" customWidth="1"/>
    <col min="33" max="54" width="9.28515625" hidden="1"/>
  </cols>
  <sheetData>
    <row r="1" spans="2:35" hidden="1"/>
    <row r="2" spans="2:35" ht="36.9" hidden="1" customHeight="1">
      <c r="K2" s="270" t="s">
        <v>4</v>
      </c>
      <c r="L2" s="270"/>
      <c r="M2" s="270"/>
      <c r="AI2" s="17" t="s">
        <v>73</v>
      </c>
    </row>
    <row r="3" spans="2:35" ht="6.9" hidden="1" customHeight="1">
      <c r="B3" s="18"/>
      <c r="C3" s="19"/>
      <c r="D3" s="19"/>
      <c r="E3" s="19"/>
      <c r="F3" s="19"/>
      <c r="G3" s="19"/>
      <c r="H3" s="19"/>
      <c r="I3" s="19"/>
      <c r="J3" s="19"/>
      <c r="K3" s="190"/>
      <c r="AI3" s="17" t="s">
        <v>67</v>
      </c>
    </row>
    <row r="4" spans="2:35" ht="24.9" hidden="1" customHeight="1">
      <c r="B4" s="20"/>
      <c r="D4" s="21" t="s">
        <v>93</v>
      </c>
      <c r="K4" s="190"/>
      <c r="AI4" s="17" t="s">
        <v>2</v>
      </c>
    </row>
    <row r="5" spans="2:35" ht="6.9" hidden="1" customHeight="1">
      <c r="B5" s="20"/>
      <c r="K5" s="190"/>
    </row>
    <row r="6" spans="2:35" ht="12" hidden="1" customHeight="1">
      <c r="B6" s="20"/>
      <c r="D6" s="26" t="s">
        <v>14</v>
      </c>
      <c r="K6" s="190"/>
    </row>
    <row r="7" spans="2:35" ht="16.5" hidden="1" customHeight="1">
      <c r="B7" s="20"/>
      <c r="E7" s="292" t="str">
        <f>'Rekapitulace stavby'!K6</f>
        <v>Králův Dvůr - Průmyslova zóna západ -Technicka vybavenost</v>
      </c>
      <c r="F7" s="293"/>
      <c r="G7" s="293"/>
      <c r="H7" s="293"/>
      <c r="K7" s="190"/>
    </row>
    <row r="8" spans="2:35" s="1" customFormat="1" ht="12" hidden="1" customHeight="1">
      <c r="B8" s="31"/>
      <c r="D8" s="26" t="s">
        <v>94</v>
      </c>
      <c r="K8" s="191"/>
      <c r="L8" s="169"/>
      <c r="M8" s="179"/>
    </row>
    <row r="9" spans="2:35" s="1" customFormat="1" ht="16.5" hidden="1" customHeight="1">
      <c r="B9" s="31"/>
      <c r="E9" s="277" t="s">
        <v>769</v>
      </c>
      <c r="F9" s="294"/>
      <c r="G9" s="294"/>
      <c r="H9" s="294"/>
      <c r="K9" s="191"/>
      <c r="L9" s="169"/>
      <c r="M9" s="179"/>
    </row>
    <row r="10" spans="2:35" s="1" customFormat="1" hidden="1">
      <c r="B10" s="31"/>
      <c r="K10" s="191"/>
      <c r="L10" s="169"/>
      <c r="M10" s="179"/>
    </row>
    <row r="11" spans="2:35" s="1" customFormat="1" ht="12" hidden="1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K11" s="191"/>
      <c r="L11" s="169"/>
      <c r="M11" s="179"/>
    </row>
    <row r="12" spans="2:35" s="1" customFormat="1" ht="12" hidden="1" customHeight="1">
      <c r="B12" s="31"/>
      <c r="D12" s="26" t="s">
        <v>18</v>
      </c>
      <c r="F12" s="24" t="s">
        <v>19</v>
      </c>
      <c r="I12" s="26" t="s">
        <v>20</v>
      </c>
      <c r="J12" s="51" t="str">
        <f>'Rekapitulace stavby'!AN8</f>
        <v>14. 2. 2025</v>
      </c>
      <c r="K12" s="191"/>
      <c r="L12" s="169"/>
      <c r="M12" s="179"/>
    </row>
    <row r="13" spans="2:35" s="1" customFormat="1" ht="10.95" hidden="1" customHeight="1">
      <c r="B13" s="31"/>
      <c r="K13" s="191"/>
      <c r="L13" s="169"/>
      <c r="M13" s="179"/>
    </row>
    <row r="14" spans="2:35" s="1" customFormat="1" ht="12" hidden="1" customHeight="1">
      <c r="B14" s="31"/>
      <c r="D14" s="26" t="s">
        <v>22</v>
      </c>
      <c r="I14" s="26" t="s">
        <v>23</v>
      </c>
      <c r="J14" s="24" t="str">
        <f>IF('Rekapitulace stavby'!AN10="","",'Rekapitulace stavby'!AN10)</f>
        <v/>
      </c>
      <c r="K14" s="191"/>
      <c r="L14" s="169"/>
      <c r="M14" s="179"/>
    </row>
    <row r="15" spans="2:35" s="1" customFormat="1" ht="18" hidden="1" customHeight="1">
      <c r="B15" s="31"/>
      <c r="E15" s="24" t="str">
        <f>IF('Rekapitulace stavby'!E11="","",'Rekapitulace stavby'!E11)</f>
        <v xml:space="preserve"> </v>
      </c>
      <c r="I15" s="26" t="s">
        <v>24</v>
      </c>
      <c r="J15" s="24" t="str">
        <f>IF('Rekapitulace stavby'!AN11="","",'Rekapitulace stavby'!AN11)</f>
        <v/>
      </c>
      <c r="K15" s="191"/>
      <c r="L15" s="169"/>
      <c r="M15" s="179"/>
    </row>
    <row r="16" spans="2:35" s="1" customFormat="1" ht="6.9" hidden="1" customHeight="1">
      <c r="B16" s="31"/>
      <c r="K16" s="191"/>
      <c r="L16" s="169"/>
      <c r="M16" s="179"/>
    </row>
    <row r="17" spans="2:13" s="1" customFormat="1" ht="12" hidden="1" customHeight="1">
      <c r="B17" s="31"/>
      <c r="D17" s="26" t="s">
        <v>25</v>
      </c>
      <c r="I17" s="26" t="s">
        <v>23</v>
      </c>
      <c r="J17" s="27" t="str">
        <f>'Rekapitulace stavby'!AN13</f>
        <v>Vyplň údaj</v>
      </c>
      <c r="K17" s="191"/>
      <c r="L17" s="169"/>
      <c r="M17" s="179"/>
    </row>
    <row r="18" spans="2:13" s="1" customFormat="1" ht="18" hidden="1" customHeight="1">
      <c r="B18" s="31"/>
      <c r="E18" s="295" t="str">
        <f>'Rekapitulace stavby'!E14</f>
        <v>Vyplň údaj</v>
      </c>
      <c r="F18" s="275"/>
      <c r="G18" s="275"/>
      <c r="H18" s="275"/>
      <c r="I18" s="26" t="s">
        <v>24</v>
      </c>
      <c r="J18" s="27" t="str">
        <f>'Rekapitulace stavby'!AN14</f>
        <v>Vyplň údaj</v>
      </c>
      <c r="K18" s="191"/>
      <c r="L18" s="169"/>
      <c r="M18" s="179"/>
    </row>
    <row r="19" spans="2:13" s="1" customFormat="1" ht="6.9" hidden="1" customHeight="1">
      <c r="B19" s="31"/>
      <c r="K19" s="191"/>
      <c r="L19" s="169"/>
      <c r="M19" s="179"/>
    </row>
    <row r="20" spans="2:13" s="1" customFormat="1" ht="12" hidden="1" customHeight="1">
      <c r="B20" s="31"/>
      <c r="D20" s="26" t="s">
        <v>27</v>
      </c>
      <c r="I20" s="26" t="s">
        <v>23</v>
      </c>
      <c r="J20" s="24" t="str">
        <f>IF('Rekapitulace stavby'!AN16="","",'Rekapitulace stavby'!AN16)</f>
        <v/>
      </c>
      <c r="K20" s="191"/>
      <c r="L20" s="169"/>
      <c r="M20" s="179"/>
    </row>
    <row r="21" spans="2:13" s="1" customFormat="1" ht="18" hidden="1" customHeight="1">
      <c r="B21" s="31"/>
      <c r="E21" s="24" t="str">
        <f>IF('Rekapitulace stavby'!E17="","",'Rekapitulace stavby'!E17)</f>
        <v xml:space="preserve"> </v>
      </c>
      <c r="I21" s="26" t="s">
        <v>24</v>
      </c>
      <c r="J21" s="24" t="str">
        <f>IF('Rekapitulace stavby'!AN17="","",'Rekapitulace stavby'!AN17)</f>
        <v/>
      </c>
      <c r="K21" s="191"/>
      <c r="L21" s="169"/>
      <c r="M21" s="179"/>
    </row>
    <row r="22" spans="2:13" s="1" customFormat="1" ht="6.9" hidden="1" customHeight="1">
      <c r="B22" s="31"/>
      <c r="K22" s="191"/>
      <c r="L22" s="169"/>
      <c r="M22" s="179"/>
    </row>
    <row r="23" spans="2:13" s="1" customFormat="1" ht="12" hidden="1" customHeight="1">
      <c r="B23" s="31"/>
      <c r="D23" s="26" t="s">
        <v>29</v>
      </c>
      <c r="I23" s="26" t="s">
        <v>23</v>
      </c>
      <c r="J23" s="24" t="str">
        <f>IF('Rekapitulace stavby'!AN19="","",'Rekapitulace stavby'!AN19)</f>
        <v/>
      </c>
      <c r="K23" s="191"/>
      <c r="L23" s="169"/>
      <c r="M23" s="179"/>
    </row>
    <row r="24" spans="2:13" s="1" customFormat="1" ht="18" hidden="1" customHeight="1">
      <c r="B24" s="31"/>
      <c r="E24" s="24" t="str">
        <f>IF('Rekapitulace stavby'!E20="","",'Rekapitulace stavby'!E20)</f>
        <v xml:space="preserve"> </v>
      </c>
      <c r="I24" s="26" t="s">
        <v>24</v>
      </c>
      <c r="J24" s="24" t="str">
        <f>IF('Rekapitulace stavby'!AN20="","",'Rekapitulace stavby'!AN20)</f>
        <v/>
      </c>
      <c r="K24" s="191"/>
      <c r="L24" s="169"/>
      <c r="M24" s="179"/>
    </row>
    <row r="25" spans="2:13" s="1" customFormat="1" ht="6.9" hidden="1" customHeight="1">
      <c r="B25" s="31"/>
      <c r="K25" s="191"/>
      <c r="L25" s="169"/>
      <c r="M25" s="179"/>
    </row>
    <row r="26" spans="2:13" s="1" customFormat="1" ht="12" hidden="1" customHeight="1">
      <c r="B26" s="31"/>
      <c r="D26" s="26" t="s">
        <v>30</v>
      </c>
      <c r="K26" s="191"/>
      <c r="L26" s="169"/>
      <c r="M26" s="179"/>
    </row>
    <row r="27" spans="2:13" s="7" customFormat="1" ht="16.5" hidden="1" customHeight="1">
      <c r="B27" s="69"/>
      <c r="E27" s="263" t="s">
        <v>1</v>
      </c>
      <c r="F27" s="263"/>
      <c r="G27" s="263"/>
      <c r="H27" s="263"/>
      <c r="K27" s="192"/>
      <c r="L27" s="170"/>
      <c r="M27" s="180"/>
    </row>
    <row r="28" spans="2:13" s="1" customFormat="1" ht="6.9" hidden="1" customHeight="1">
      <c r="B28" s="31"/>
      <c r="K28" s="191"/>
      <c r="L28" s="169"/>
      <c r="M28" s="179"/>
    </row>
    <row r="29" spans="2:13" s="1" customFormat="1" ht="6.9" hidden="1" customHeight="1">
      <c r="B29" s="31"/>
      <c r="D29" s="52"/>
      <c r="E29" s="52"/>
      <c r="F29" s="52"/>
      <c r="G29" s="52"/>
      <c r="H29" s="52"/>
      <c r="I29" s="52"/>
      <c r="J29" s="52"/>
      <c r="K29" s="191"/>
      <c r="L29" s="169"/>
      <c r="M29" s="179"/>
    </row>
    <row r="30" spans="2:13" s="1" customFormat="1" ht="25.35" hidden="1" customHeight="1">
      <c r="B30" s="31"/>
      <c r="D30" s="70" t="s">
        <v>31</v>
      </c>
      <c r="J30" s="59">
        <f>ROUND(J123, 2)</f>
        <v>-8600</v>
      </c>
      <c r="K30" s="191"/>
      <c r="L30" s="169"/>
      <c r="M30" s="179"/>
    </row>
    <row r="31" spans="2:13" s="1" customFormat="1" ht="6.9" hidden="1" customHeight="1">
      <c r="B31" s="31"/>
      <c r="D31" s="52"/>
      <c r="E31" s="52"/>
      <c r="F31" s="52"/>
      <c r="G31" s="52"/>
      <c r="H31" s="52"/>
      <c r="I31" s="52"/>
      <c r="J31" s="52"/>
      <c r="K31" s="191"/>
      <c r="L31" s="169"/>
      <c r="M31" s="179"/>
    </row>
    <row r="32" spans="2:13" s="1" customFormat="1" ht="14.4" hidden="1" customHeight="1">
      <c r="B32" s="31"/>
      <c r="F32" s="34" t="s">
        <v>33</v>
      </c>
      <c r="I32" s="34" t="s">
        <v>32</v>
      </c>
      <c r="J32" s="34" t="s">
        <v>34</v>
      </c>
      <c r="K32" s="191"/>
      <c r="L32" s="169"/>
      <c r="M32" s="179"/>
    </row>
    <row r="33" spans="2:13" s="1" customFormat="1" ht="14.4" hidden="1" customHeight="1">
      <c r="B33" s="31"/>
      <c r="D33" s="53" t="s">
        <v>35</v>
      </c>
      <c r="E33" s="26" t="s">
        <v>36</v>
      </c>
      <c r="F33" s="71" t="e">
        <f>ROUND((SUM(AT123:AT348)),  2)</f>
        <v>#REF!</v>
      </c>
      <c r="I33" s="72">
        <v>0.21</v>
      </c>
      <c r="J33" s="71" t="e">
        <f>ROUND(((SUM(AT123:AT348))*I33),  2)</f>
        <v>#REF!</v>
      </c>
      <c r="K33" s="191"/>
      <c r="L33" s="169"/>
      <c r="M33" s="179"/>
    </row>
    <row r="34" spans="2:13" s="1" customFormat="1" ht="14.4" hidden="1" customHeight="1">
      <c r="B34" s="31"/>
      <c r="E34" s="26" t="s">
        <v>37</v>
      </c>
      <c r="F34" s="71" t="e">
        <f>ROUND((SUM(AU123:AU348)),  2)</f>
        <v>#REF!</v>
      </c>
      <c r="I34" s="72">
        <v>0.12</v>
      </c>
      <c r="J34" s="71" t="e">
        <f>ROUND(((SUM(AU123:AU348))*I34),  2)</f>
        <v>#REF!</v>
      </c>
      <c r="K34" s="191"/>
      <c r="L34" s="169"/>
      <c r="M34" s="179"/>
    </row>
    <row r="35" spans="2:13" s="1" customFormat="1" ht="14.4" hidden="1" customHeight="1">
      <c r="B35" s="31"/>
      <c r="E35" s="26" t="s">
        <v>38</v>
      </c>
      <c r="F35" s="71" t="e">
        <f>ROUND((SUM(AV123:AV348)),  2)</f>
        <v>#REF!</v>
      </c>
      <c r="I35" s="72">
        <v>0.21</v>
      </c>
      <c r="J35" s="71">
        <f>0</f>
        <v>0</v>
      </c>
      <c r="K35" s="191"/>
      <c r="L35" s="169"/>
      <c r="M35" s="179"/>
    </row>
    <row r="36" spans="2:13" s="1" customFormat="1" ht="14.4" hidden="1" customHeight="1">
      <c r="B36" s="31"/>
      <c r="E36" s="26" t="s">
        <v>39</v>
      </c>
      <c r="F36" s="71" t="e">
        <f>ROUND((SUM(AW123:AW348)),  2)</f>
        <v>#REF!</v>
      </c>
      <c r="I36" s="72">
        <v>0.12</v>
      </c>
      <c r="J36" s="71">
        <f>0</f>
        <v>0</v>
      </c>
      <c r="K36" s="191"/>
      <c r="L36" s="169"/>
      <c r="M36" s="179"/>
    </row>
    <row r="37" spans="2:13" s="1" customFormat="1" ht="14.4" hidden="1" customHeight="1">
      <c r="B37" s="31"/>
      <c r="E37" s="26" t="s">
        <v>40</v>
      </c>
      <c r="F37" s="71" t="e">
        <f>ROUND((SUM(AX123:AX348)),  2)</f>
        <v>#REF!</v>
      </c>
      <c r="I37" s="72">
        <v>0</v>
      </c>
      <c r="J37" s="71">
        <f>0</f>
        <v>0</v>
      </c>
      <c r="K37" s="191"/>
      <c r="L37" s="169"/>
      <c r="M37" s="179"/>
    </row>
    <row r="38" spans="2:13" s="1" customFormat="1" ht="6.9" hidden="1" customHeight="1">
      <c r="B38" s="31"/>
      <c r="K38" s="191"/>
      <c r="L38" s="169"/>
      <c r="M38" s="179"/>
    </row>
    <row r="39" spans="2:13" s="1" customFormat="1" ht="25.35" hidden="1" customHeight="1">
      <c r="B39" s="31"/>
      <c r="C39" s="73"/>
      <c r="D39" s="74" t="s">
        <v>41</v>
      </c>
      <c r="E39" s="54"/>
      <c r="F39" s="54"/>
      <c r="G39" s="75" t="s">
        <v>42</v>
      </c>
      <c r="H39" s="76" t="s">
        <v>43</v>
      </c>
      <c r="I39" s="54"/>
      <c r="J39" s="77" t="e">
        <f>SUM(J30:J37)</f>
        <v>#REF!</v>
      </c>
      <c r="K39" s="191"/>
      <c r="L39" s="169"/>
      <c r="M39" s="179"/>
    </row>
    <row r="40" spans="2:13" s="1" customFormat="1" ht="14.4" hidden="1" customHeight="1">
      <c r="B40" s="31"/>
      <c r="K40" s="191"/>
      <c r="L40" s="169"/>
      <c r="M40" s="179"/>
    </row>
    <row r="41" spans="2:13" ht="14.4" hidden="1" customHeight="1">
      <c r="B41" s="20"/>
      <c r="K41" s="190"/>
    </row>
    <row r="42" spans="2:13" ht="14.4" hidden="1" customHeight="1">
      <c r="B42" s="20"/>
      <c r="K42" s="190"/>
    </row>
    <row r="43" spans="2:13" ht="14.4" hidden="1" customHeight="1">
      <c r="B43" s="20"/>
      <c r="K43" s="190"/>
    </row>
    <row r="44" spans="2:13" ht="14.4" hidden="1" customHeight="1">
      <c r="B44" s="20"/>
      <c r="K44" s="190"/>
    </row>
    <row r="45" spans="2:13" ht="14.4" hidden="1" customHeight="1">
      <c r="B45" s="20"/>
      <c r="K45" s="190"/>
    </row>
    <row r="46" spans="2:13" ht="14.4" hidden="1" customHeight="1">
      <c r="B46" s="20"/>
      <c r="K46" s="190"/>
    </row>
    <row r="47" spans="2:13" ht="14.4" hidden="1" customHeight="1">
      <c r="B47" s="20"/>
      <c r="K47" s="190"/>
    </row>
    <row r="48" spans="2:13" ht="14.4" hidden="1" customHeight="1">
      <c r="B48" s="20"/>
      <c r="K48" s="190"/>
    </row>
    <row r="49" spans="2:13" ht="14.4" hidden="1" customHeight="1">
      <c r="B49" s="20"/>
      <c r="K49" s="190"/>
    </row>
    <row r="50" spans="2:13" s="1" customFormat="1" ht="14.4" hidden="1" customHeight="1">
      <c r="B50" s="31"/>
      <c r="D50" s="40" t="s">
        <v>44</v>
      </c>
      <c r="E50" s="41"/>
      <c r="F50" s="41"/>
      <c r="G50" s="40" t="s">
        <v>45</v>
      </c>
      <c r="H50" s="41"/>
      <c r="I50" s="41"/>
      <c r="J50" s="41"/>
      <c r="K50" s="191"/>
      <c r="L50" s="169"/>
      <c r="M50" s="179"/>
    </row>
    <row r="51" spans="2:13" hidden="1">
      <c r="B51" s="20"/>
      <c r="K51" s="190"/>
    </row>
    <row r="52" spans="2:13" hidden="1">
      <c r="B52" s="20"/>
      <c r="K52" s="190"/>
    </row>
    <row r="53" spans="2:13" hidden="1">
      <c r="B53" s="20"/>
      <c r="K53" s="190"/>
    </row>
    <row r="54" spans="2:13" hidden="1">
      <c r="B54" s="20"/>
      <c r="K54" s="190"/>
    </row>
    <row r="55" spans="2:13" hidden="1">
      <c r="B55" s="20"/>
      <c r="K55" s="190"/>
    </row>
    <row r="56" spans="2:13" hidden="1">
      <c r="B56" s="20"/>
      <c r="K56" s="190"/>
    </row>
    <row r="57" spans="2:13" hidden="1">
      <c r="B57" s="20"/>
      <c r="K57" s="190"/>
    </row>
    <row r="58" spans="2:13" hidden="1">
      <c r="B58" s="20"/>
      <c r="K58" s="190"/>
    </row>
    <row r="59" spans="2:13" hidden="1">
      <c r="B59" s="20"/>
      <c r="K59" s="190"/>
    </row>
    <row r="60" spans="2:13" hidden="1">
      <c r="B60" s="20"/>
      <c r="K60" s="190"/>
    </row>
    <row r="61" spans="2:13" s="1" customFormat="1" ht="13.2" hidden="1">
      <c r="B61" s="31"/>
      <c r="D61" s="42" t="s">
        <v>46</v>
      </c>
      <c r="E61" s="33"/>
      <c r="F61" s="78" t="s">
        <v>47</v>
      </c>
      <c r="G61" s="42" t="s">
        <v>46</v>
      </c>
      <c r="H61" s="33"/>
      <c r="I61" s="33"/>
      <c r="J61" s="79" t="s">
        <v>47</v>
      </c>
      <c r="K61" s="191"/>
      <c r="L61" s="169"/>
      <c r="M61" s="179"/>
    </row>
    <row r="62" spans="2:13" hidden="1">
      <c r="B62" s="20"/>
      <c r="K62" s="190"/>
    </row>
    <row r="63" spans="2:13" hidden="1">
      <c r="B63" s="20"/>
      <c r="K63" s="190"/>
    </row>
    <row r="64" spans="2:13" hidden="1">
      <c r="B64" s="20"/>
      <c r="K64" s="190"/>
    </row>
    <row r="65" spans="2:13" s="1" customFormat="1" ht="13.2" hidden="1">
      <c r="B65" s="31"/>
      <c r="D65" s="40" t="s">
        <v>48</v>
      </c>
      <c r="E65" s="41"/>
      <c r="F65" s="41"/>
      <c r="G65" s="40" t="s">
        <v>49</v>
      </c>
      <c r="H65" s="41"/>
      <c r="I65" s="41"/>
      <c r="J65" s="41"/>
      <c r="K65" s="191"/>
      <c r="L65" s="169"/>
      <c r="M65" s="179"/>
    </row>
    <row r="66" spans="2:13" hidden="1">
      <c r="B66" s="20"/>
      <c r="K66" s="190"/>
    </row>
    <row r="67" spans="2:13" hidden="1">
      <c r="B67" s="20"/>
      <c r="K67" s="190"/>
    </row>
    <row r="68" spans="2:13" hidden="1">
      <c r="B68" s="20"/>
      <c r="K68" s="190"/>
    </row>
    <row r="69" spans="2:13" hidden="1">
      <c r="B69" s="20"/>
      <c r="K69" s="190"/>
    </row>
    <row r="70" spans="2:13" hidden="1">
      <c r="B70" s="20"/>
      <c r="K70" s="190"/>
    </row>
    <row r="71" spans="2:13" hidden="1">
      <c r="B71" s="20"/>
      <c r="K71" s="190"/>
    </row>
    <row r="72" spans="2:13" hidden="1">
      <c r="B72" s="20"/>
      <c r="K72" s="190"/>
    </row>
    <row r="73" spans="2:13" hidden="1">
      <c r="B73" s="20"/>
      <c r="K73" s="190"/>
    </row>
    <row r="74" spans="2:13" hidden="1">
      <c r="B74" s="20"/>
      <c r="K74" s="190"/>
    </row>
    <row r="75" spans="2:13" hidden="1">
      <c r="B75" s="20"/>
      <c r="K75" s="190"/>
    </row>
    <row r="76" spans="2:13" s="1" customFormat="1" ht="13.2" hidden="1">
      <c r="B76" s="31"/>
      <c r="D76" s="42" t="s">
        <v>46</v>
      </c>
      <c r="E76" s="33"/>
      <c r="F76" s="78" t="s">
        <v>47</v>
      </c>
      <c r="G76" s="42" t="s">
        <v>46</v>
      </c>
      <c r="H76" s="33"/>
      <c r="I76" s="33"/>
      <c r="J76" s="79" t="s">
        <v>47</v>
      </c>
      <c r="K76" s="191"/>
      <c r="L76" s="169"/>
      <c r="M76" s="179"/>
    </row>
    <row r="77" spans="2:13" s="1" customFormat="1" ht="14.4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191"/>
      <c r="L77" s="169"/>
      <c r="M77" s="179"/>
    </row>
    <row r="78" spans="2:13" hidden="1"/>
    <row r="79" spans="2:13" hidden="1"/>
    <row r="80" spans="2:13" hidden="1"/>
    <row r="81" spans="2:36" s="1" customFormat="1" ht="6.9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191"/>
      <c r="L81" s="169"/>
      <c r="M81" s="179"/>
    </row>
    <row r="82" spans="2:36" s="1" customFormat="1" ht="24.9" hidden="1" customHeight="1">
      <c r="B82" s="31"/>
      <c r="C82" s="21" t="s">
        <v>96</v>
      </c>
      <c r="K82" s="191"/>
      <c r="L82" s="169"/>
      <c r="M82" s="179"/>
    </row>
    <row r="83" spans="2:36" s="1" customFormat="1" ht="6.9" hidden="1" customHeight="1">
      <c r="B83" s="31"/>
      <c r="K83" s="191"/>
      <c r="L83" s="169"/>
      <c r="M83" s="179"/>
    </row>
    <row r="84" spans="2:36" s="1" customFormat="1" ht="12" hidden="1" customHeight="1">
      <c r="B84" s="31"/>
      <c r="C84" s="26" t="s">
        <v>14</v>
      </c>
      <c r="K84" s="191"/>
      <c r="L84" s="169"/>
      <c r="M84" s="179"/>
    </row>
    <row r="85" spans="2:36" s="1" customFormat="1" ht="16.5" hidden="1" customHeight="1">
      <c r="B85" s="31"/>
      <c r="E85" s="292" t="str">
        <f>E7</f>
        <v>Králův Dvůr - Průmyslova zóna západ -Technicka vybavenost</v>
      </c>
      <c r="F85" s="293"/>
      <c r="G85" s="293"/>
      <c r="H85" s="293"/>
      <c r="K85" s="191"/>
      <c r="L85" s="169"/>
      <c r="M85" s="179"/>
    </row>
    <row r="86" spans="2:36" s="1" customFormat="1" ht="12" hidden="1" customHeight="1">
      <c r="B86" s="31"/>
      <c r="C86" s="26" t="s">
        <v>94</v>
      </c>
      <c r="K86" s="191"/>
      <c r="L86" s="169"/>
      <c r="M86" s="179"/>
    </row>
    <row r="87" spans="2:36" s="1" customFormat="1" ht="16.5" hidden="1" customHeight="1">
      <c r="B87" s="31"/>
      <c r="E87" s="277" t="str">
        <f>E9</f>
        <v>302 - SO 302 Dešťová kanalizace</v>
      </c>
      <c r="F87" s="294"/>
      <c r="G87" s="294"/>
      <c r="H87" s="294"/>
      <c r="K87" s="191"/>
      <c r="L87" s="169"/>
      <c r="M87" s="179"/>
    </row>
    <row r="88" spans="2:36" s="1" customFormat="1" ht="6.9" hidden="1" customHeight="1">
      <c r="B88" s="31"/>
      <c r="K88" s="191"/>
      <c r="L88" s="169"/>
      <c r="M88" s="179"/>
    </row>
    <row r="89" spans="2:36" s="1" customFormat="1" ht="12" hidden="1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1" t="str">
        <f>IF(J12="","",J12)</f>
        <v>14. 2. 2025</v>
      </c>
      <c r="K89" s="191"/>
      <c r="L89" s="169"/>
      <c r="M89" s="179"/>
    </row>
    <row r="90" spans="2:36" s="1" customFormat="1" ht="6.9" hidden="1" customHeight="1">
      <c r="B90" s="31"/>
      <c r="K90" s="191"/>
      <c r="L90" s="169"/>
      <c r="M90" s="179"/>
    </row>
    <row r="91" spans="2:36" s="1" customFormat="1" ht="15.15" hidden="1" customHeight="1">
      <c r="B91" s="31"/>
      <c r="C91" s="26" t="s">
        <v>22</v>
      </c>
      <c r="F91" s="24" t="str">
        <f>E15</f>
        <v xml:space="preserve"> </v>
      </c>
      <c r="I91" s="26" t="s">
        <v>27</v>
      </c>
      <c r="J91" s="29" t="str">
        <f>E21</f>
        <v xml:space="preserve"> </v>
      </c>
      <c r="K91" s="191"/>
      <c r="L91" s="169"/>
      <c r="M91" s="179"/>
    </row>
    <row r="92" spans="2:36" s="1" customFormat="1" ht="15.15" hidden="1" customHeight="1">
      <c r="B92" s="31"/>
      <c r="C92" s="26" t="s">
        <v>25</v>
      </c>
      <c r="F92" s="24" t="str">
        <f>IF(E18="","",E18)</f>
        <v>Vyplň údaj</v>
      </c>
      <c r="I92" s="26" t="s">
        <v>29</v>
      </c>
      <c r="J92" s="29" t="str">
        <f>E24</f>
        <v xml:space="preserve"> </v>
      </c>
      <c r="K92" s="191"/>
      <c r="L92" s="169"/>
      <c r="M92" s="179"/>
    </row>
    <row r="93" spans="2:36" s="1" customFormat="1" ht="10.35" hidden="1" customHeight="1">
      <c r="B93" s="31"/>
      <c r="K93" s="191"/>
      <c r="L93" s="169"/>
      <c r="M93" s="179"/>
    </row>
    <row r="94" spans="2:36" s="1" customFormat="1" ht="29.25" hidden="1" customHeight="1">
      <c r="B94" s="31"/>
      <c r="C94" s="80" t="s">
        <v>97</v>
      </c>
      <c r="D94" s="73"/>
      <c r="E94" s="73"/>
      <c r="F94" s="73"/>
      <c r="G94" s="73"/>
      <c r="H94" s="73"/>
      <c r="I94" s="73"/>
      <c r="J94" s="81" t="s">
        <v>98</v>
      </c>
      <c r="K94" s="191"/>
      <c r="L94" s="169"/>
      <c r="M94" s="179"/>
    </row>
    <row r="95" spans="2:36" s="1" customFormat="1" ht="10.35" hidden="1" customHeight="1">
      <c r="B95" s="31"/>
      <c r="K95" s="191"/>
      <c r="L95" s="169"/>
      <c r="M95" s="179"/>
    </row>
    <row r="96" spans="2:36" s="1" customFormat="1" ht="22.95" hidden="1" customHeight="1">
      <c r="B96" s="31"/>
      <c r="C96" s="82" t="s">
        <v>99</v>
      </c>
      <c r="J96" s="59">
        <f>J123</f>
        <v>-8600</v>
      </c>
      <c r="K96" s="191"/>
      <c r="L96" s="169"/>
      <c r="M96" s="179"/>
      <c r="AJ96" s="17" t="s">
        <v>100</v>
      </c>
    </row>
    <row r="97" spans="2:13" s="8" customFormat="1" ht="24.9" hidden="1" customHeight="1">
      <c r="B97" s="83"/>
      <c r="D97" s="84" t="s">
        <v>101</v>
      </c>
      <c r="E97" s="85"/>
      <c r="F97" s="85"/>
      <c r="G97" s="85"/>
      <c r="H97" s="85"/>
      <c r="I97" s="85"/>
      <c r="J97" s="86">
        <f>J124</f>
        <v>-8600</v>
      </c>
      <c r="K97" s="193"/>
      <c r="L97" s="171"/>
      <c r="M97" s="181"/>
    </row>
    <row r="98" spans="2:13" s="9" customFormat="1" ht="19.95" hidden="1" customHeight="1">
      <c r="B98" s="87"/>
      <c r="D98" s="88" t="s">
        <v>102</v>
      </c>
      <c r="E98" s="89"/>
      <c r="F98" s="89"/>
      <c r="G98" s="89"/>
      <c r="H98" s="89"/>
      <c r="I98" s="89"/>
      <c r="J98" s="90">
        <f>J125</f>
        <v>0</v>
      </c>
      <c r="K98" s="194"/>
      <c r="L98" s="172"/>
      <c r="M98" s="182"/>
    </row>
    <row r="99" spans="2:13" s="9" customFormat="1" ht="19.95" hidden="1" customHeight="1">
      <c r="B99" s="87"/>
      <c r="D99" s="88" t="s">
        <v>103</v>
      </c>
      <c r="E99" s="89"/>
      <c r="F99" s="89"/>
      <c r="G99" s="89"/>
      <c r="H99" s="89"/>
      <c r="I99" s="89"/>
      <c r="J99" s="90">
        <f>J221</f>
        <v>0</v>
      </c>
      <c r="K99" s="194"/>
      <c r="L99" s="172"/>
      <c r="M99" s="182"/>
    </row>
    <row r="100" spans="2:13" s="9" customFormat="1" ht="19.95" hidden="1" customHeight="1">
      <c r="B100" s="87"/>
      <c r="D100" s="88" t="s">
        <v>770</v>
      </c>
      <c r="E100" s="89"/>
      <c r="F100" s="89"/>
      <c r="G100" s="89"/>
      <c r="H100" s="89"/>
      <c r="I100" s="89"/>
      <c r="J100" s="90">
        <f>J225</f>
        <v>0</v>
      </c>
      <c r="K100" s="194"/>
      <c r="L100" s="172"/>
      <c r="M100" s="182"/>
    </row>
    <row r="101" spans="2:13" s="9" customFormat="1" ht="19.95" hidden="1" customHeight="1">
      <c r="B101" s="87"/>
      <c r="D101" s="88" t="s">
        <v>583</v>
      </c>
      <c r="E101" s="89"/>
      <c r="F101" s="89"/>
      <c r="G101" s="89"/>
      <c r="H101" s="89"/>
      <c r="I101" s="89"/>
      <c r="J101" s="90">
        <f>J236</f>
        <v>0</v>
      </c>
      <c r="K101" s="194"/>
      <c r="L101" s="172"/>
      <c r="M101" s="182"/>
    </row>
    <row r="102" spans="2:13" s="9" customFormat="1" ht="19.95" hidden="1" customHeight="1">
      <c r="B102" s="87"/>
      <c r="D102" s="88" t="s">
        <v>584</v>
      </c>
      <c r="E102" s="89"/>
      <c r="F102" s="89"/>
      <c r="G102" s="89"/>
      <c r="H102" s="89"/>
      <c r="I102" s="89"/>
      <c r="J102" s="90">
        <f>J281</f>
        <v>-8600</v>
      </c>
      <c r="K102" s="194"/>
      <c r="L102" s="172"/>
      <c r="M102" s="182"/>
    </row>
    <row r="103" spans="2:13" s="9" customFormat="1" ht="19.95" hidden="1" customHeight="1">
      <c r="B103" s="87"/>
      <c r="D103" s="88" t="s">
        <v>107</v>
      </c>
      <c r="E103" s="89"/>
      <c r="F103" s="89"/>
      <c r="G103" s="89"/>
      <c r="H103" s="89"/>
      <c r="I103" s="89"/>
      <c r="J103" s="90">
        <f>J346</f>
        <v>0</v>
      </c>
      <c r="K103" s="194"/>
      <c r="L103" s="172"/>
      <c r="M103" s="182"/>
    </row>
    <row r="104" spans="2:13" s="1" customFormat="1" ht="21.75" hidden="1" customHeight="1">
      <c r="B104" s="31"/>
      <c r="K104" s="191"/>
      <c r="L104" s="169"/>
      <c r="M104" s="179"/>
    </row>
    <row r="105" spans="2:13" s="1" customFormat="1" ht="6.9" hidden="1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191"/>
      <c r="L105" s="169"/>
      <c r="M105" s="179"/>
    </row>
    <row r="106" spans="2:13" hidden="1"/>
    <row r="107" spans="2:13" hidden="1"/>
    <row r="108" spans="2:13" hidden="1"/>
    <row r="109" spans="2:13" s="1" customFormat="1" ht="6.9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191"/>
      <c r="L109" s="169"/>
      <c r="M109" s="179"/>
    </row>
    <row r="110" spans="2:13" s="1" customFormat="1" ht="24.9" customHeight="1">
      <c r="B110" s="31"/>
      <c r="C110" s="21" t="s">
        <v>108</v>
      </c>
      <c r="K110" s="191"/>
      <c r="L110" s="169"/>
      <c r="M110" s="179"/>
    </row>
    <row r="111" spans="2:13" s="1" customFormat="1" ht="6.9" customHeight="1">
      <c r="B111" s="31"/>
      <c r="K111" s="191"/>
      <c r="L111" s="169"/>
      <c r="M111" s="179"/>
    </row>
    <row r="112" spans="2:13" s="1" customFormat="1" ht="12" customHeight="1">
      <c r="B112" s="31"/>
      <c r="C112" s="26" t="s">
        <v>14</v>
      </c>
      <c r="K112" s="191"/>
      <c r="L112" s="169"/>
      <c r="M112" s="179"/>
    </row>
    <row r="113" spans="2:54" s="1" customFormat="1" ht="16.5" customHeight="1">
      <c r="B113" s="31"/>
      <c r="E113" s="292" t="str">
        <f>E7</f>
        <v>Králův Dvůr - Průmyslova zóna západ -Technicka vybavenost</v>
      </c>
      <c r="F113" s="293"/>
      <c r="G113" s="293"/>
      <c r="H113" s="293"/>
      <c r="K113" s="191"/>
      <c r="L113" s="169"/>
      <c r="M113" s="179"/>
    </row>
    <row r="114" spans="2:54" s="1" customFormat="1" ht="12" customHeight="1">
      <c r="B114" s="31"/>
      <c r="C114" s="26" t="s">
        <v>94</v>
      </c>
      <c r="K114" s="191"/>
      <c r="L114" s="169"/>
      <c r="M114" s="179"/>
    </row>
    <row r="115" spans="2:54" s="1" customFormat="1" ht="16.5" customHeight="1">
      <c r="B115" s="31"/>
      <c r="E115" s="277" t="str">
        <f>E9</f>
        <v>302 - SO 302 Dešťová kanalizace</v>
      </c>
      <c r="F115" s="294"/>
      <c r="G115" s="294"/>
      <c r="H115" s="294"/>
      <c r="K115" s="191"/>
      <c r="L115" s="169"/>
      <c r="M115" s="179"/>
    </row>
    <row r="116" spans="2:54" s="1" customFormat="1" ht="6.9" customHeight="1">
      <c r="B116" s="31"/>
      <c r="K116" s="191"/>
      <c r="L116" s="169"/>
      <c r="M116" s="179"/>
    </row>
    <row r="117" spans="2:54" s="1" customFormat="1" ht="12" customHeight="1">
      <c r="B117" s="31"/>
      <c r="C117" s="26" t="s">
        <v>18</v>
      </c>
      <c r="F117" s="24" t="str">
        <f>F12</f>
        <v xml:space="preserve"> </v>
      </c>
      <c r="I117" s="26" t="s">
        <v>20</v>
      </c>
      <c r="J117" s="51"/>
      <c r="K117" s="191"/>
      <c r="L117" s="169"/>
      <c r="M117" s="179"/>
    </row>
    <row r="118" spans="2:54" s="1" customFormat="1" ht="6.9" customHeight="1">
      <c r="B118" s="31"/>
      <c r="K118" s="191"/>
      <c r="L118" s="169"/>
      <c r="M118" s="179"/>
    </row>
    <row r="119" spans="2:54" s="1" customFormat="1" ht="15.15" customHeight="1">
      <c r="B119" s="31"/>
      <c r="C119" s="26" t="s">
        <v>22</v>
      </c>
      <c r="F119" s="24" t="str">
        <f>E15</f>
        <v xml:space="preserve"> </v>
      </c>
      <c r="I119" s="26" t="s">
        <v>27</v>
      </c>
      <c r="J119" s="29" t="str">
        <f>E21</f>
        <v xml:space="preserve"> </v>
      </c>
      <c r="K119" s="191"/>
      <c r="L119" s="169"/>
      <c r="M119" s="179"/>
    </row>
    <row r="120" spans="2:54" s="1" customFormat="1" ht="15.15" customHeight="1">
      <c r="B120" s="31"/>
      <c r="C120" s="26" t="s">
        <v>25</v>
      </c>
      <c r="F120" s="24" t="str">
        <f>IF(E18="","",E18)</f>
        <v>Vyplň údaj</v>
      </c>
      <c r="I120" s="26" t="s">
        <v>29</v>
      </c>
      <c r="J120" s="29" t="str">
        <f>E24</f>
        <v xml:space="preserve"> </v>
      </c>
      <c r="K120" s="191"/>
      <c r="L120" s="169"/>
      <c r="M120" s="179"/>
    </row>
    <row r="121" spans="2:54" s="1" customFormat="1" ht="10.35" customHeight="1">
      <c r="B121" s="31"/>
      <c r="K121" s="191"/>
      <c r="L121" s="169"/>
      <c r="M121" s="179"/>
    </row>
    <row r="122" spans="2:54" s="10" customFormat="1" ht="29.25" customHeight="1" thickBot="1">
      <c r="B122" s="91"/>
      <c r="C122" s="92" t="s">
        <v>109</v>
      </c>
      <c r="D122" s="93" t="s">
        <v>54</v>
      </c>
      <c r="E122" s="93" t="s">
        <v>50</v>
      </c>
      <c r="F122" s="93" t="s">
        <v>51</v>
      </c>
      <c r="G122" s="93" t="s">
        <v>110</v>
      </c>
      <c r="H122" s="93" t="s">
        <v>111</v>
      </c>
      <c r="I122" s="93" t="s">
        <v>112</v>
      </c>
      <c r="J122" s="94" t="s">
        <v>98</v>
      </c>
      <c r="K122" s="195"/>
      <c r="L122" s="173"/>
      <c r="M122" s="183"/>
    </row>
    <row r="123" spans="2:54" s="1" customFormat="1" ht="22.95" customHeight="1" thickBot="1">
      <c r="B123" s="31"/>
      <c r="C123" s="57" t="s">
        <v>113</v>
      </c>
      <c r="J123" s="95">
        <f>AZ123</f>
        <v>-8600</v>
      </c>
      <c r="K123" s="304" t="s">
        <v>1837</v>
      </c>
      <c r="L123" s="305"/>
      <c r="M123" s="305"/>
      <c r="N123" s="305"/>
      <c r="O123" s="305"/>
      <c r="P123" s="306"/>
      <c r="AI123" s="17" t="s">
        <v>56</v>
      </c>
      <c r="AJ123" s="17" t="s">
        <v>100</v>
      </c>
      <c r="AZ123" s="96">
        <f>AZ124</f>
        <v>-8600</v>
      </c>
    </row>
    <row r="124" spans="2:54" s="11" customFormat="1" ht="25.95" customHeight="1" thickBot="1">
      <c r="B124" s="97"/>
      <c r="D124" s="98" t="s">
        <v>56</v>
      </c>
      <c r="E124" s="99" t="s">
        <v>114</v>
      </c>
      <c r="F124" s="99" t="s">
        <v>115</v>
      </c>
      <c r="I124" s="100"/>
      <c r="J124" s="101">
        <f>AZ124</f>
        <v>-8600</v>
      </c>
      <c r="K124" s="299" t="s">
        <v>1833</v>
      </c>
      <c r="L124" s="307"/>
      <c r="M124" s="308" t="s">
        <v>1838</v>
      </c>
      <c r="N124" s="309"/>
      <c r="O124" s="310" t="s">
        <v>1839</v>
      </c>
      <c r="P124" s="307"/>
      <c r="AG124" s="98" t="s">
        <v>65</v>
      </c>
      <c r="AI124" s="102" t="s">
        <v>56</v>
      </c>
      <c r="AJ124" s="102" t="s">
        <v>57</v>
      </c>
      <c r="AN124" s="98" t="s">
        <v>116</v>
      </c>
      <c r="AZ124" s="103">
        <f>AZ125+AZ221+AZ225+AZ236+AZ281+AZ346</f>
        <v>-8600</v>
      </c>
    </row>
    <row r="125" spans="2:54" s="11" customFormat="1" ht="22.95" customHeight="1">
      <c r="B125" s="97"/>
      <c r="D125" s="98" t="s">
        <v>56</v>
      </c>
      <c r="E125" s="104" t="s">
        <v>65</v>
      </c>
      <c r="F125" s="104" t="s">
        <v>117</v>
      </c>
      <c r="I125" s="100"/>
      <c r="J125" s="105">
        <f>AZ125</f>
        <v>0</v>
      </c>
      <c r="K125" s="148" t="s">
        <v>111</v>
      </c>
      <c r="L125" s="149" t="s">
        <v>1840</v>
      </c>
      <c r="M125" s="150" t="s">
        <v>111</v>
      </c>
      <c r="N125" s="151" t="s">
        <v>1840</v>
      </c>
      <c r="O125" s="152" t="s">
        <v>111</v>
      </c>
      <c r="P125" s="153" t="s">
        <v>1840</v>
      </c>
      <c r="AG125" s="98" t="s">
        <v>65</v>
      </c>
      <c r="AI125" s="102" t="s">
        <v>56</v>
      </c>
      <c r="AJ125" s="102" t="s">
        <v>65</v>
      </c>
      <c r="AN125" s="98" t="s">
        <v>116</v>
      </c>
      <c r="AZ125" s="103">
        <f>SUM(AZ126:AZ220)</f>
        <v>0</v>
      </c>
    </row>
    <row r="126" spans="2:54" s="1" customFormat="1" ht="24.15" customHeight="1">
      <c r="B126" s="106"/>
      <c r="C126" s="107" t="s">
        <v>65</v>
      </c>
      <c r="D126" s="107" t="s">
        <v>118</v>
      </c>
      <c r="E126" s="108" t="s">
        <v>593</v>
      </c>
      <c r="F126" s="109" t="s">
        <v>594</v>
      </c>
      <c r="G126" s="110" t="s">
        <v>595</v>
      </c>
      <c r="H126" s="111"/>
      <c r="I126" s="112">
        <v>89.4</v>
      </c>
      <c r="J126" s="154">
        <f>ROUND(I126*H126,2)</f>
        <v>0</v>
      </c>
      <c r="K126" s="184"/>
      <c r="L126" s="161"/>
      <c r="M126" s="184"/>
      <c r="N126" s="161">
        <f>M126*I126</f>
        <v>0</v>
      </c>
      <c r="O126" s="159">
        <f>H126-M126-K126</f>
        <v>0</v>
      </c>
      <c r="P126" s="160">
        <f>J126-N126-L126</f>
        <v>0</v>
      </c>
      <c r="T126" s="198"/>
      <c r="AG126" s="113" t="s">
        <v>122</v>
      </c>
      <c r="AI126" s="113" t="s">
        <v>118</v>
      </c>
      <c r="AJ126" s="113" t="s">
        <v>67</v>
      </c>
      <c r="AN126" s="17" t="s">
        <v>116</v>
      </c>
      <c r="AT126" s="114" t="e">
        <f>IF(#REF!="základní",J126,0)</f>
        <v>#REF!</v>
      </c>
      <c r="AU126" s="114" t="e">
        <f>IF(#REF!="snížená",J126,0)</f>
        <v>#REF!</v>
      </c>
      <c r="AV126" s="114" t="e">
        <f>IF(#REF!="zákl. přenesená",J126,0)</f>
        <v>#REF!</v>
      </c>
      <c r="AW126" s="114" t="e">
        <f>IF(#REF!="sníž. přenesená",J126,0)</f>
        <v>#REF!</v>
      </c>
      <c r="AX126" s="114" t="e">
        <f>IF(#REF!="nulová",J126,0)</f>
        <v>#REF!</v>
      </c>
      <c r="AY126" s="17" t="s">
        <v>65</v>
      </c>
      <c r="AZ126" s="114">
        <f>ROUND(I126*H126,2)</f>
        <v>0</v>
      </c>
      <c r="BA126" s="17" t="s">
        <v>122</v>
      </c>
      <c r="BB126" s="113" t="s">
        <v>67</v>
      </c>
    </row>
    <row r="127" spans="2:54" s="12" customFormat="1">
      <c r="B127" s="115"/>
      <c r="D127" s="116" t="s">
        <v>123</v>
      </c>
      <c r="E127" s="117" t="s">
        <v>1</v>
      </c>
      <c r="F127" s="118" t="s">
        <v>596</v>
      </c>
      <c r="H127" s="119"/>
      <c r="I127" s="120"/>
      <c r="K127" s="185"/>
      <c r="L127" s="174"/>
      <c r="M127" s="184"/>
      <c r="N127" s="161"/>
      <c r="O127" s="159"/>
      <c r="P127" s="160"/>
      <c r="S127" s="1"/>
      <c r="T127" s="198"/>
      <c r="AI127" s="117" t="s">
        <v>123</v>
      </c>
      <c r="AJ127" s="117" t="s">
        <v>67</v>
      </c>
      <c r="AK127" s="12" t="s">
        <v>67</v>
      </c>
      <c r="AL127" s="12" t="s">
        <v>28</v>
      </c>
      <c r="AM127" s="12" t="s">
        <v>57</v>
      </c>
      <c r="AN127" s="117" t="s">
        <v>116</v>
      </c>
    </row>
    <row r="128" spans="2:54" s="13" customFormat="1">
      <c r="B128" s="121"/>
      <c r="D128" s="116" t="s">
        <v>123</v>
      </c>
      <c r="E128" s="122" t="s">
        <v>1</v>
      </c>
      <c r="F128" s="123" t="s">
        <v>125</v>
      </c>
      <c r="H128" s="124"/>
      <c r="I128" s="125"/>
      <c r="K128" s="186"/>
      <c r="L128" s="175"/>
      <c r="M128" s="184"/>
      <c r="N128" s="161"/>
      <c r="O128" s="159"/>
      <c r="P128" s="160"/>
      <c r="S128" s="1"/>
      <c r="T128" s="198"/>
      <c r="AI128" s="122" t="s">
        <v>123</v>
      </c>
      <c r="AJ128" s="122" t="s">
        <v>67</v>
      </c>
      <c r="AK128" s="13" t="s">
        <v>122</v>
      </c>
      <c r="AL128" s="13" t="s">
        <v>28</v>
      </c>
      <c r="AM128" s="13" t="s">
        <v>65</v>
      </c>
      <c r="AN128" s="122" t="s">
        <v>116</v>
      </c>
    </row>
    <row r="129" spans="2:54" s="1" customFormat="1" ht="24.15" customHeight="1">
      <c r="B129" s="106"/>
      <c r="C129" s="107" t="s">
        <v>67</v>
      </c>
      <c r="D129" s="107" t="s">
        <v>118</v>
      </c>
      <c r="E129" s="108" t="s">
        <v>597</v>
      </c>
      <c r="F129" s="109" t="s">
        <v>598</v>
      </c>
      <c r="G129" s="110" t="s">
        <v>599</v>
      </c>
      <c r="H129" s="111"/>
      <c r="I129" s="112">
        <v>51.9</v>
      </c>
      <c r="J129" s="154">
        <f>ROUND(I129*H129,2)</f>
        <v>0</v>
      </c>
      <c r="K129" s="184"/>
      <c r="L129" s="161"/>
      <c r="M129" s="184"/>
      <c r="N129" s="161">
        <f t="shared" ref="N129:N162" si="0">M129*I129</f>
        <v>0</v>
      </c>
      <c r="O129" s="159">
        <f t="shared" ref="O129:O190" si="1">H129-M129-K129</f>
        <v>0</v>
      </c>
      <c r="P129" s="160">
        <f t="shared" ref="P129:P190" si="2">J129-N129-L129</f>
        <v>0</v>
      </c>
      <c r="T129" s="198"/>
      <c r="AG129" s="113" t="s">
        <v>122</v>
      </c>
      <c r="AI129" s="113" t="s">
        <v>118</v>
      </c>
      <c r="AJ129" s="113" t="s">
        <v>67</v>
      </c>
      <c r="AN129" s="17" t="s">
        <v>116</v>
      </c>
      <c r="AT129" s="114" t="e">
        <f>IF(#REF!="základní",J129,0)</f>
        <v>#REF!</v>
      </c>
      <c r="AU129" s="114" t="e">
        <f>IF(#REF!="snížená",J129,0)</f>
        <v>#REF!</v>
      </c>
      <c r="AV129" s="114" t="e">
        <f>IF(#REF!="zákl. přenesená",J129,0)</f>
        <v>#REF!</v>
      </c>
      <c r="AW129" s="114" t="e">
        <f>IF(#REF!="sníž. přenesená",J129,0)</f>
        <v>#REF!</v>
      </c>
      <c r="AX129" s="114" t="e">
        <f>IF(#REF!="nulová",J129,0)</f>
        <v>#REF!</v>
      </c>
      <c r="AY129" s="17" t="s">
        <v>65</v>
      </c>
      <c r="AZ129" s="114">
        <f>ROUND(I129*H129,2)</f>
        <v>0</v>
      </c>
      <c r="BA129" s="17" t="s">
        <v>122</v>
      </c>
      <c r="BB129" s="113" t="s">
        <v>122</v>
      </c>
    </row>
    <row r="130" spans="2:54" s="1" customFormat="1" ht="33" customHeight="1">
      <c r="B130" s="106"/>
      <c r="C130" s="107" t="s">
        <v>130</v>
      </c>
      <c r="D130" s="107" t="s">
        <v>118</v>
      </c>
      <c r="E130" s="108" t="s">
        <v>771</v>
      </c>
      <c r="F130" s="109" t="s">
        <v>772</v>
      </c>
      <c r="G130" s="110" t="s">
        <v>173</v>
      </c>
      <c r="H130" s="111"/>
      <c r="I130" s="112">
        <v>294</v>
      </c>
      <c r="J130" s="154">
        <f>ROUND(I130*H130,2)</f>
        <v>0</v>
      </c>
      <c r="K130" s="184"/>
      <c r="L130" s="161"/>
      <c r="M130" s="184"/>
      <c r="N130" s="161">
        <f t="shared" si="0"/>
        <v>0</v>
      </c>
      <c r="O130" s="159">
        <f t="shared" si="1"/>
        <v>0</v>
      </c>
      <c r="P130" s="160">
        <f t="shared" si="2"/>
        <v>0</v>
      </c>
      <c r="T130" s="198"/>
      <c r="AG130" s="113" t="s">
        <v>122</v>
      </c>
      <c r="AI130" s="113" t="s">
        <v>118</v>
      </c>
      <c r="AJ130" s="113" t="s">
        <v>67</v>
      </c>
      <c r="AN130" s="17" t="s">
        <v>116</v>
      </c>
      <c r="AT130" s="114" t="e">
        <f>IF(#REF!="základní",J130,0)</f>
        <v>#REF!</v>
      </c>
      <c r="AU130" s="114" t="e">
        <f>IF(#REF!="snížená",J130,0)</f>
        <v>#REF!</v>
      </c>
      <c r="AV130" s="114" t="e">
        <f>IF(#REF!="zákl. přenesená",J130,0)</f>
        <v>#REF!</v>
      </c>
      <c r="AW130" s="114" t="e">
        <f>IF(#REF!="sníž. přenesená",J130,0)</f>
        <v>#REF!</v>
      </c>
      <c r="AX130" s="114" t="e">
        <f>IF(#REF!="nulová",J130,0)</f>
        <v>#REF!</v>
      </c>
      <c r="AY130" s="17" t="s">
        <v>65</v>
      </c>
      <c r="AZ130" s="114">
        <f>ROUND(I130*H130,2)</f>
        <v>0</v>
      </c>
      <c r="BA130" s="17" t="s">
        <v>122</v>
      </c>
      <c r="BB130" s="113" t="s">
        <v>136</v>
      </c>
    </row>
    <row r="131" spans="2:54" s="12" customFormat="1">
      <c r="B131" s="115"/>
      <c r="D131" s="116" t="s">
        <v>123</v>
      </c>
      <c r="E131" s="117" t="s">
        <v>1</v>
      </c>
      <c r="F131" s="118" t="s">
        <v>773</v>
      </c>
      <c r="H131" s="119"/>
      <c r="I131" s="120"/>
      <c r="K131" s="185"/>
      <c r="L131" s="174"/>
      <c r="M131" s="184"/>
      <c r="N131" s="161"/>
      <c r="O131" s="159"/>
      <c r="P131" s="160"/>
      <c r="S131" s="1"/>
      <c r="T131" s="198"/>
      <c r="AI131" s="117" t="s">
        <v>123</v>
      </c>
      <c r="AJ131" s="117" t="s">
        <v>67</v>
      </c>
      <c r="AK131" s="12" t="s">
        <v>67</v>
      </c>
      <c r="AL131" s="12" t="s">
        <v>28</v>
      </c>
      <c r="AM131" s="12" t="s">
        <v>57</v>
      </c>
      <c r="AN131" s="117" t="s">
        <v>116</v>
      </c>
    </row>
    <row r="132" spans="2:54" s="13" customFormat="1">
      <c r="B132" s="121"/>
      <c r="D132" s="116" t="s">
        <v>123</v>
      </c>
      <c r="E132" s="122" t="s">
        <v>1</v>
      </c>
      <c r="F132" s="123" t="s">
        <v>125</v>
      </c>
      <c r="H132" s="124"/>
      <c r="I132" s="125"/>
      <c r="K132" s="186"/>
      <c r="L132" s="175"/>
      <c r="M132" s="184"/>
      <c r="N132" s="161"/>
      <c r="O132" s="159"/>
      <c r="P132" s="160"/>
      <c r="S132" s="1"/>
      <c r="T132" s="198"/>
      <c r="AI132" s="122" t="s">
        <v>123</v>
      </c>
      <c r="AJ132" s="122" t="s">
        <v>67</v>
      </c>
      <c r="AK132" s="13" t="s">
        <v>122</v>
      </c>
      <c r="AL132" s="13" t="s">
        <v>28</v>
      </c>
      <c r="AM132" s="13" t="s">
        <v>65</v>
      </c>
      <c r="AN132" s="122" t="s">
        <v>116</v>
      </c>
    </row>
    <row r="133" spans="2:54" s="1" customFormat="1" ht="33" customHeight="1">
      <c r="B133" s="106"/>
      <c r="C133" s="107" t="s">
        <v>122</v>
      </c>
      <c r="D133" s="107" t="s">
        <v>118</v>
      </c>
      <c r="E133" s="108" t="s">
        <v>774</v>
      </c>
      <c r="F133" s="109" t="s">
        <v>775</v>
      </c>
      <c r="G133" s="110" t="s">
        <v>173</v>
      </c>
      <c r="H133" s="111"/>
      <c r="I133" s="112">
        <v>545</v>
      </c>
      <c r="J133" s="154">
        <f>ROUND(I133*H133,2)</f>
        <v>0</v>
      </c>
      <c r="K133" s="184"/>
      <c r="L133" s="161"/>
      <c r="M133" s="184"/>
      <c r="N133" s="161">
        <f t="shared" si="0"/>
        <v>0</v>
      </c>
      <c r="O133" s="159">
        <f t="shared" si="1"/>
        <v>0</v>
      </c>
      <c r="P133" s="160">
        <f t="shared" si="2"/>
        <v>0</v>
      </c>
      <c r="T133" s="198"/>
      <c r="AG133" s="113" t="s">
        <v>122</v>
      </c>
      <c r="AI133" s="113" t="s">
        <v>118</v>
      </c>
      <c r="AJ133" s="113" t="s">
        <v>67</v>
      </c>
      <c r="AN133" s="17" t="s">
        <v>116</v>
      </c>
      <c r="AT133" s="114" t="e">
        <f>IF(#REF!="základní",J133,0)</f>
        <v>#REF!</v>
      </c>
      <c r="AU133" s="114" t="e">
        <f>IF(#REF!="snížená",J133,0)</f>
        <v>#REF!</v>
      </c>
      <c r="AV133" s="114" t="e">
        <f>IF(#REF!="zákl. přenesená",J133,0)</f>
        <v>#REF!</v>
      </c>
      <c r="AW133" s="114" t="e">
        <f>IF(#REF!="sníž. přenesená",J133,0)</f>
        <v>#REF!</v>
      </c>
      <c r="AX133" s="114" t="e">
        <f>IF(#REF!="nulová",J133,0)</f>
        <v>#REF!</v>
      </c>
      <c r="AY133" s="17" t="s">
        <v>65</v>
      </c>
      <c r="AZ133" s="114">
        <f>ROUND(I133*H133,2)</f>
        <v>0</v>
      </c>
      <c r="BA133" s="17" t="s">
        <v>122</v>
      </c>
      <c r="BB133" s="113" t="s">
        <v>140</v>
      </c>
    </row>
    <row r="134" spans="2:54" s="14" customFormat="1">
      <c r="B134" s="126"/>
      <c r="D134" s="116" t="s">
        <v>123</v>
      </c>
      <c r="E134" s="127" t="s">
        <v>1</v>
      </c>
      <c r="F134" s="128" t="s">
        <v>602</v>
      </c>
      <c r="H134" s="127"/>
      <c r="I134" s="129"/>
      <c r="K134" s="187"/>
      <c r="L134" s="176"/>
      <c r="M134" s="184"/>
      <c r="N134" s="161"/>
      <c r="O134" s="159"/>
      <c r="P134" s="160"/>
      <c r="S134" s="1"/>
      <c r="T134" s="198"/>
      <c r="AI134" s="127" t="s">
        <v>123</v>
      </c>
      <c r="AJ134" s="127" t="s">
        <v>67</v>
      </c>
      <c r="AK134" s="14" t="s">
        <v>65</v>
      </c>
      <c r="AL134" s="14" t="s">
        <v>28</v>
      </c>
      <c r="AM134" s="14" t="s">
        <v>57</v>
      </c>
      <c r="AN134" s="127" t="s">
        <v>116</v>
      </c>
    </row>
    <row r="135" spans="2:54" s="12" customFormat="1">
      <c r="B135" s="115"/>
      <c r="D135" s="116" t="s">
        <v>123</v>
      </c>
      <c r="E135" s="117" t="s">
        <v>1</v>
      </c>
      <c r="F135" s="118" t="s">
        <v>776</v>
      </c>
      <c r="H135" s="119"/>
      <c r="I135" s="120"/>
      <c r="K135" s="185"/>
      <c r="L135" s="174"/>
      <c r="M135" s="184"/>
      <c r="N135" s="161"/>
      <c r="O135" s="159"/>
      <c r="P135" s="160"/>
      <c r="S135" s="1"/>
      <c r="T135" s="198"/>
      <c r="AI135" s="117" t="s">
        <v>123</v>
      </c>
      <c r="AJ135" s="117" t="s">
        <v>67</v>
      </c>
      <c r="AK135" s="12" t="s">
        <v>67</v>
      </c>
      <c r="AL135" s="12" t="s">
        <v>28</v>
      </c>
      <c r="AM135" s="12" t="s">
        <v>57</v>
      </c>
      <c r="AN135" s="117" t="s">
        <v>116</v>
      </c>
    </row>
    <row r="136" spans="2:54" s="12" customFormat="1">
      <c r="B136" s="115"/>
      <c r="D136" s="116" t="s">
        <v>123</v>
      </c>
      <c r="E136" s="117" t="s">
        <v>1</v>
      </c>
      <c r="F136" s="118" t="s">
        <v>777</v>
      </c>
      <c r="H136" s="119"/>
      <c r="I136" s="120"/>
      <c r="K136" s="185"/>
      <c r="L136" s="174"/>
      <c r="M136" s="184"/>
      <c r="N136" s="161"/>
      <c r="O136" s="159"/>
      <c r="P136" s="160"/>
      <c r="S136" s="1"/>
      <c r="T136" s="198"/>
      <c r="AI136" s="117" t="s">
        <v>123</v>
      </c>
      <c r="AJ136" s="117" t="s">
        <v>67</v>
      </c>
      <c r="AK136" s="12" t="s">
        <v>67</v>
      </c>
      <c r="AL136" s="12" t="s">
        <v>28</v>
      </c>
      <c r="AM136" s="12" t="s">
        <v>57</v>
      </c>
      <c r="AN136" s="117" t="s">
        <v>116</v>
      </c>
    </row>
    <row r="137" spans="2:54" s="12" customFormat="1">
      <c r="B137" s="115"/>
      <c r="D137" s="116" t="s">
        <v>123</v>
      </c>
      <c r="E137" s="117" t="s">
        <v>1</v>
      </c>
      <c r="F137" s="118" t="s">
        <v>778</v>
      </c>
      <c r="H137" s="119"/>
      <c r="I137" s="120"/>
      <c r="K137" s="185"/>
      <c r="L137" s="174"/>
      <c r="M137" s="184"/>
      <c r="N137" s="161"/>
      <c r="O137" s="159"/>
      <c r="P137" s="160"/>
      <c r="S137" s="1"/>
      <c r="T137" s="198"/>
      <c r="AI137" s="117" t="s">
        <v>123</v>
      </c>
      <c r="AJ137" s="117" t="s">
        <v>67</v>
      </c>
      <c r="AK137" s="12" t="s">
        <v>67</v>
      </c>
      <c r="AL137" s="12" t="s">
        <v>28</v>
      </c>
      <c r="AM137" s="12" t="s">
        <v>57</v>
      </c>
      <c r="AN137" s="117" t="s">
        <v>116</v>
      </c>
    </row>
    <row r="138" spans="2:54" s="13" customFormat="1">
      <c r="B138" s="121"/>
      <c r="D138" s="116" t="s">
        <v>123</v>
      </c>
      <c r="E138" s="122" t="s">
        <v>1</v>
      </c>
      <c r="F138" s="123" t="s">
        <v>125</v>
      </c>
      <c r="H138" s="124"/>
      <c r="I138" s="125"/>
      <c r="K138" s="186"/>
      <c r="L138" s="175"/>
      <c r="M138" s="184"/>
      <c r="N138" s="161"/>
      <c r="O138" s="159"/>
      <c r="P138" s="160"/>
      <c r="S138" s="1"/>
      <c r="T138" s="198"/>
      <c r="AI138" s="122" t="s">
        <v>123</v>
      </c>
      <c r="AJ138" s="122" t="s">
        <v>67</v>
      </c>
      <c r="AK138" s="13" t="s">
        <v>122</v>
      </c>
      <c r="AL138" s="13" t="s">
        <v>28</v>
      </c>
      <c r="AM138" s="13" t="s">
        <v>65</v>
      </c>
      <c r="AN138" s="122" t="s">
        <v>116</v>
      </c>
    </row>
    <row r="139" spans="2:54" s="1" customFormat="1" ht="21.75" customHeight="1">
      <c r="B139" s="106"/>
      <c r="C139" s="107" t="s">
        <v>137</v>
      </c>
      <c r="D139" s="107" t="s">
        <v>118</v>
      </c>
      <c r="E139" s="108" t="s">
        <v>604</v>
      </c>
      <c r="F139" s="109" t="s">
        <v>605</v>
      </c>
      <c r="G139" s="110" t="s">
        <v>121</v>
      </c>
      <c r="H139" s="111"/>
      <c r="I139" s="112">
        <v>113</v>
      </c>
      <c r="J139" s="154">
        <f>ROUND(I139*H139,2)</f>
        <v>0</v>
      </c>
      <c r="K139" s="184"/>
      <c r="L139" s="161"/>
      <c r="M139" s="184"/>
      <c r="N139" s="161">
        <f t="shared" si="0"/>
        <v>0</v>
      </c>
      <c r="O139" s="159">
        <f t="shared" si="1"/>
        <v>0</v>
      </c>
      <c r="P139" s="160">
        <f t="shared" si="2"/>
        <v>0</v>
      </c>
      <c r="T139" s="198"/>
      <c r="AG139" s="113" t="s">
        <v>122</v>
      </c>
      <c r="AI139" s="113" t="s">
        <v>118</v>
      </c>
      <c r="AJ139" s="113" t="s">
        <v>67</v>
      </c>
      <c r="AN139" s="17" t="s">
        <v>116</v>
      </c>
      <c r="AT139" s="114" t="e">
        <f>IF(#REF!="základní",J139,0)</f>
        <v>#REF!</v>
      </c>
      <c r="AU139" s="114" t="e">
        <f>IF(#REF!="snížená",J139,0)</f>
        <v>#REF!</v>
      </c>
      <c r="AV139" s="114" t="e">
        <f>IF(#REF!="zákl. přenesená",J139,0)</f>
        <v>#REF!</v>
      </c>
      <c r="AW139" s="114" t="e">
        <f>IF(#REF!="sníž. přenesená",J139,0)</f>
        <v>#REF!</v>
      </c>
      <c r="AX139" s="114" t="e">
        <f>IF(#REF!="nulová",J139,0)</f>
        <v>#REF!</v>
      </c>
      <c r="AY139" s="17" t="s">
        <v>65</v>
      </c>
      <c r="AZ139" s="114">
        <f>ROUND(I139*H139,2)</f>
        <v>0</v>
      </c>
      <c r="BA139" s="17" t="s">
        <v>122</v>
      </c>
      <c r="BB139" s="113" t="s">
        <v>157</v>
      </c>
    </row>
    <row r="140" spans="2:54" s="12" customFormat="1">
      <c r="B140" s="115"/>
      <c r="D140" s="116" t="s">
        <v>123</v>
      </c>
      <c r="E140" s="117" t="s">
        <v>1</v>
      </c>
      <c r="F140" s="118" t="s">
        <v>779</v>
      </c>
      <c r="H140" s="119"/>
      <c r="I140" s="120"/>
      <c r="K140" s="185"/>
      <c r="L140" s="174"/>
      <c r="M140" s="184"/>
      <c r="N140" s="161"/>
      <c r="O140" s="159"/>
      <c r="P140" s="160"/>
      <c r="S140" s="1"/>
      <c r="T140" s="198"/>
      <c r="AI140" s="117" t="s">
        <v>123</v>
      </c>
      <c r="AJ140" s="117" t="s">
        <v>67</v>
      </c>
      <c r="AK140" s="12" t="s">
        <v>67</v>
      </c>
      <c r="AL140" s="12" t="s">
        <v>28</v>
      </c>
      <c r="AM140" s="12" t="s">
        <v>57</v>
      </c>
      <c r="AN140" s="117" t="s">
        <v>116</v>
      </c>
    </row>
    <row r="141" spans="2:54" s="13" customFormat="1">
      <c r="B141" s="121"/>
      <c r="D141" s="116" t="s">
        <v>123</v>
      </c>
      <c r="E141" s="122" t="s">
        <v>1</v>
      </c>
      <c r="F141" s="123" t="s">
        <v>125</v>
      </c>
      <c r="H141" s="124"/>
      <c r="I141" s="125"/>
      <c r="K141" s="186"/>
      <c r="L141" s="175"/>
      <c r="M141" s="184"/>
      <c r="N141" s="161"/>
      <c r="O141" s="159"/>
      <c r="P141" s="160"/>
      <c r="S141" s="1"/>
      <c r="T141" s="198"/>
      <c r="AI141" s="122" t="s">
        <v>123</v>
      </c>
      <c r="AJ141" s="122" t="s">
        <v>67</v>
      </c>
      <c r="AK141" s="13" t="s">
        <v>122</v>
      </c>
      <c r="AL141" s="13" t="s">
        <v>28</v>
      </c>
      <c r="AM141" s="13" t="s">
        <v>65</v>
      </c>
      <c r="AN141" s="122" t="s">
        <v>116</v>
      </c>
    </row>
    <row r="142" spans="2:54" s="1" customFormat="1" ht="24.15" customHeight="1">
      <c r="B142" s="106"/>
      <c r="C142" s="107" t="s">
        <v>136</v>
      </c>
      <c r="D142" s="107" t="s">
        <v>118</v>
      </c>
      <c r="E142" s="108" t="s">
        <v>780</v>
      </c>
      <c r="F142" s="109" t="s">
        <v>781</v>
      </c>
      <c r="G142" s="110" t="s">
        <v>121</v>
      </c>
      <c r="H142" s="111"/>
      <c r="I142" s="112">
        <v>244</v>
      </c>
      <c r="J142" s="154">
        <f>ROUND(I142*H142,2)</f>
        <v>0</v>
      </c>
      <c r="K142" s="184"/>
      <c r="L142" s="161"/>
      <c r="M142" s="184"/>
      <c r="N142" s="161"/>
      <c r="O142" s="159">
        <f t="shared" si="1"/>
        <v>0</v>
      </c>
      <c r="P142" s="160">
        <f t="shared" si="2"/>
        <v>0</v>
      </c>
      <c r="T142" s="198"/>
      <c r="AG142" s="113" t="s">
        <v>122</v>
      </c>
      <c r="AI142" s="113" t="s">
        <v>118</v>
      </c>
      <c r="AJ142" s="113" t="s">
        <v>67</v>
      </c>
      <c r="AN142" s="17" t="s">
        <v>116</v>
      </c>
      <c r="AT142" s="114" t="e">
        <f>IF(#REF!="základní",J142,0)</f>
        <v>#REF!</v>
      </c>
      <c r="AU142" s="114" t="e">
        <f>IF(#REF!="snížená",J142,0)</f>
        <v>#REF!</v>
      </c>
      <c r="AV142" s="114" t="e">
        <f>IF(#REF!="zákl. přenesená",J142,0)</f>
        <v>#REF!</v>
      </c>
      <c r="AW142" s="114" t="e">
        <f>IF(#REF!="sníž. přenesená",J142,0)</f>
        <v>#REF!</v>
      </c>
      <c r="AX142" s="114" t="e">
        <f>IF(#REF!="nulová",J142,0)</f>
        <v>#REF!</v>
      </c>
      <c r="AY142" s="17" t="s">
        <v>65</v>
      </c>
      <c r="AZ142" s="114">
        <f>ROUND(I142*H142,2)</f>
        <v>0</v>
      </c>
      <c r="BA142" s="17" t="s">
        <v>122</v>
      </c>
      <c r="BB142" s="113" t="s">
        <v>7</v>
      </c>
    </row>
    <row r="143" spans="2:54" s="12" customFormat="1">
      <c r="B143" s="115"/>
      <c r="D143" s="116" t="s">
        <v>123</v>
      </c>
      <c r="E143" s="117" t="s">
        <v>1</v>
      </c>
      <c r="F143" s="118" t="s">
        <v>782</v>
      </c>
      <c r="H143" s="119"/>
      <c r="I143" s="120"/>
      <c r="K143" s="185"/>
      <c r="L143" s="174"/>
      <c r="M143" s="184"/>
      <c r="N143" s="161"/>
      <c r="O143" s="159"/>
      <c r="P143" s="160"/>
      <c r="S143" s="1"/>
      <c r="T143" s="198"/>
      <c r="AI143" s="117" t="s">
        <v>123</v>
      </c>
      <c r="AJ143" s="117" t="s">
        <v>67</v>
      </c>
      <c r="AK143" s="12" t="s">
        <v>67</v>
      </c>
      <c r="AL143" s="12" t="s">
        <v>28</v>
      </c>
      <c r="AM143" s="12" t="s">
        <v>57</v>
      </c>
      <c r="AN143" s="117" t="s">
        <v>116</v>
      </c>
    </row>
    <row r="144" spans="2:54" s="12" customFormat="1">
      <c r="B144" s="115"/>
      <c r="D144" s="116" t="s">
        <v>123</v>
      </c>
      <c r="E144" s="117" t="s">
        <v>1</v>
      </c>
      <c r="F144" s="118" t="s">
        <v>783</v>
      </c>
      <c r="H144" s="119"/>
      <c r="I144" s="120"/>
      <c r="K144" s="185"/>
      <c r="L144" s="174"/>
      <c r="M144" s="184"/>
      <c r="N144" s="161"/>
      <c r="O144" s="159"/>
      <c r="P144" s="160"/>
      <c r="S144" s="1"/>
      <c r="T144" s="198"/>
      <c r="AI144" s="117" t="s">
        <v>123</v>
      </c>
      <c r="AJ144" s="117" t="s">
        <v>67</v>
      </c>
      <c r="AK144" s="12" t="s">
        <v>67</v>
      </c>
      <c r="AL144" s="12" t="s">
        <v>28</v>
      </c>
      <c r="AM144" s="12" t="s">
        <v>57</v>
      </c>
      <c r="AN144" s="117" t="s">
        <v>116</v>
      </c>
    </row>
    <row r="145" spans="2:54" s="13" customFormat="1">
      <c r="B145" s="121"/>
      <c r="D145" s="116" t="s">
        <v>123</v>
      </c>
      <c r="E145" s="122" t="s">
        <v>1</v>
      </c>
      <c r="F145" s="123" t="s">
        <v>125</v>
      </c>
      <c r="H145" s="124"/>
      <c r="I145" s="125"/>
      <c r="K145" s="186"/>
      <c r="L145" s="175"/>
      <c r="M145" s="184"/>
      <c r="N145" s="161"/>
      <c r="O145" s="159"/>
      <c r="P145" s="160"/>
      <c r="S145" s="1"/>
      <c r="T145" s="198"/>
      <c r="AI145" s="122" t="s">
        <v>123</v>
      </c>
      <c r="AJ145" s="122" t="s">
        <v>67</v>
      </c>
      <c r="AK145" s="13" t="s">
        <v>122</v>
      </c>
      <c r="AL145" s="13" t="s">
        <v>28</v>
      </c>
      <c r="AM145" s="13" t="s">
        <v>65</v>
      </c>
      <c r="AN145" s="122" t="s">
        <v>116</v>
      </c>
    </row>
    <row r="146" spans="2:54" s="1" customFormat="1" ht="21.75" customHeight="1">
      <c r="B146" s="106"/>
      <c r="C146" s="107" t="s">
        <v>144</v>
      </c>
      <c r="D146" s="107" t="s">
        <v>118</v>
      </c>
      <c r="E146" s="108" t="s">
        <v>607</v>
      </c>
      <c r="F146" s="109" t="s">
        <v>608</v>
      </c>
      <c r="G146" s="110" t="s">
        <v>121</v>
      </c>
      <c r="H146" s="111"/>
      <c r="I146" s="112">
        <v>57.5</v>
      </c>
      <c r="J146" s="154">
        <f>ROUND(I146*H146,2)</f>
        <v>0</v>
      </c>
      <c r="K146" s="184"/>
      <c r="L146" s="161"/>
      <c r="M146" s="184"/>
      <c r="N146" s="161"/>
      <c r="O146" s="159">
        <f t="shared" si="1"/>
        <v>0</v>
      </c>
      <c r="P146" s="160">
        <f t="shared" si="2"/>
        <v>0</v>
      </c>
      <c r="T146" s="198"/>
      <c r="AG146" s="113" t="s">
        <v>122</v>
      </c>
      <c r="AI146" s="113" t="s">
        <v>118</v>
      </c>
      <c r="AJ146" s="113" t="s">
        <v>67</v>
      </c>
      <c r="AN146" s="17" t="s">
        <v>116</v>
      </c>
      <c r="AT146" s="114" t="e">
        <f>IF(#REF!="základní",J146,0)</f>
        <v>#REF!</v>
      </c>
      <c r="AU146" s="114" t="e">
        <f>IF(#REF!="snížená",J146,0)</f>
        <v>#REF!</v>
      </c>
      <c r="AV146" s="114" t="e">
        <f>IF(#REF!="zákl. přenesená",J146,0)</f>
        <v>#REF!</v>
      </c>
      <c r="AW146" s="114" t="e">
        <f>IF(#REF!="sníž. přenesená",J146,0)</f>
        <v>#REF!</v>
      </c>
      <c r="AX146" s="114" t="e">
        <f>IF(#REF!="nulová",J146,0)</f>
        <v>#REF!</v>
      </c>
      <c r="AY146" s="17" t="s">
        <v>65</v>
      </c>
      <c r="AZ146" s="114">
        <f>ROUND(I146*H146,2)</f>
        <v>0</v>
      </c>
      <c r="BA146" s="17" t="s">
        <v>122</v>
      </c>
      <c r="BB146" s="113" t="s">
        <v>168</v>
      </c>
    </row>
    <row r="147" spans="2:54" s="1" customFormat="1" ht="24.15" customHeight="1">
      <c r="B147" s="106"/>
      <c r="C147" s="107" t="s">
        <v>140</v>
      </c>
      <c r="D147" s="107" t="s">
        <v>118</v>
      </c>
      <c r="E147" s="108" t="s">
        <v>784</v>
      </c>
      <c r="F147" s="109" t="s">
        <v>785</v>
      </c>
      <c r="G147" s="110" t="s">
        <v>121</v>
      </c>
      <c r="H147" s="111"/>
      <c r="I147" s="112">
        <v>140</v>
      </c>
      <c r="J147" s="154">
        <f>ROUND(I147*H147,2)</f>
        <v>0</v>
      </c>
      <c r="K147" s="184"/>
      <c r="L147" s="161"/>
      <c r="M147" s="184"/>
      <c r="N147" s="161"/>
      <c r="O147" s="159">
        <f t="shared" si="1"/>
        <v>0</v>
      </c>
      <c r="P147" s="160">
        <f t="shared" si="2"/>
        <v>0</v>
      </c>
      <c r="T147" s="198"/>
      <c r="AG147" s="113" t="s">
        <v>122</v>
      </c>
      <c r="AI147" s="113" t="s">
        <v>118</v>
      </c>
      <c r="AJ147" s="113" t="s">
        <v>67</v>
      </c>
      <c r="AN147" s="17" t="s">
        <v>116</v>
      </c>
      <c r="AT147" s="114" t="e">
        <f>IF(#REF!="základní",J147,0)</f>
        <v>#REF!</v>
      </c>
      <c r="AU147" s="114" t="e">
        <f>IF(#REF!="snížená",J147,0)</f>
        <v>#REF!</v>
      </c>
      <c r="AV147" s="114" t="e">
        <f>IF(#REF!="zákl. přenesená",J147,0)</f>
        <v>#REF!</v>
      </c>
      <c r="AW147" s="114" t="e">
        <f>IF(#REF!="sníž. přenesená",J147,0)</f>
        <v>#REF!</v>
      </c>
      <c r="AX147" s="114" t="e">
        <f>IF(#REF!="nulová",J147,0)</f>
        <v>#REF!</v>
      </c>
      <c r="AY147" s="17" t="s">
        <v>65</v>
      </c>
      <c r="AZ147" s="114">
        <f>ROUND(I147*H147,2)</f>
        <v>0</v>
      </c>
      <c r="BA147" s="17" t="s">
        <v>122</v>
      </c>
      <c r="BB147" s="113" t="s">
        <v>174</v>
      </c>
    </row>
    <row r="148" spans="2:54" s="1" customFormat="1" ht="37.950000000000003" customHeight="1">
      <c r="B148" s="106"/>
      <c r="C148" s="107" t="s">
        <v>152</v>
      </c>
      <c r="D148" s="107" t="s">
        <v>118</v>
      </c>
      <c r="E148" s="108" t="s">
        <v>609</v>
      </c>
      <c r="F148" s="109" t="s">
        <v>610</v>
      </c>
      <c r="G148" s="110" t="s">
        <v>173</v>
      </c>
      <c r="H148" s="111"/>
      <c r="I148" s="112">
        <v>88.2</v>
      </c>
      <c r="J148" s="154">
        <f>ROUND(I148*H148,2)</f>
        <v>0</v>
      </c>
      <c r="K148" s="184"/>
      <c r="L148" s="161"/>
      <c r="M148" s="184"/>
      <c r="N148" s="161"/>
      <c r="O148" s="159">
        <f t="shared" si="1"/>
        <v>0</v>
      </c>
      <c r="P148" s="160">
        <f t="shared" si="2"/>
        <v>0</v>
      </c>
      <c r="T148" s="198"/>
      <c r="AG148" s="113" t="s">
        <v>122</v>
      </c>
      <c r="AI148" s="113" t="s">
        <v>118</v>
      </c>
      <c r="AJ148" s="113" t="s">
        <v>67</v>
      </c>
      <c r="AN148" s="17" t="s">
        <v>116</v>
      </c>
      <c r="AT148" s="114" t="e">
        <f>IF(#REF!="základní",J148,0)</f>
        <v>#REF!</v>
      </c>
      <c r="AU148" s="114" t="e">
        <f>IF(#REF!="snížená",J148,0)</f>
        <v>#REF!</v>
      </c>
      <c r="AV148" s="114" t="e">
        <f>IF(#REF!="zákl. přenesená",J148,0)</f>
        <v>#REF!</v>
      </c>
      <c r="AW148" s="114" t="e">
        <f>IF(#REF!="sníž. přenesená",J148,0)</f>
        <v>#REF!</v>
      </c>
      <c r="AX148" s="114" t="e">
        <f>IF(#REF!="nulová",J148,0)</f>
        <v>#REF!</v>
      </c>
      <c r="AY148" s="17" t="s">
        <v>65</v>
      </c>
      <c r="AZ148" s="114">
        <f>ROUND(I148*H148,2)</f>
        <v>0</v>
      </c>
      <c r="BA148" s="17" t="s">
        <v>122</v>
      </c>
      <c r="BB148" s="113" t="s">
        <v>179</v>
      </c>
    </row>
    <row r="149" spans="2:54" s="14" customFormat="1">
      <c r="B149" s="126"/>
      <c r="D149" s="116" t="s">
        <v>123</v>
      </c>
      <c r="E149" s="127" t="s">
        <v>1</v>
      </c>
      <c r="F149" s="128" t="s">
        <v>602</v>
      </c>
      <c r="H149" s="127"/>
      <c r="I149" s="129"/>
      <c r="K149" s="187"/>
      <c r="L149" s="176"/>
      <c r="M149" s="184"/>
      <c r="N149" s="161"/>
      <c r="O149" s="159"/>
      <c r="P149" s="160"/>
      <c r="S149" s="1"/>
      <c r="T149" s="198"/>
      <c r="AI149" s="127" t="s">
        <v>123</v>
      </c>
      <c r="AJ149" s="127" t="s">
        <v>67</v>
      </c>
      <c r="AK149" s="14" t="s">
        <v>65</v>
      </c>
      <c r="AL149" s="14" t="s">
        <v>28</v>
      </c>
      <c r="AM149" s="14" t="s">
        <v>57</v>
      </c>
      <c r="AN149" s="127" t="s">
        <v>116</v>
      </c>
    </row>
    <row r="150" spans="2:54" s="12" customFormat="1">
      <c r="B150" s="115"/>
      <c r="D150" s="116" t="s">
        <v>123</v>
      </c>
      <c r="E150" s="117" t="s">
        <v>1</v>
      </c>
      <c r="F150" s="118" t="s">
        <v>786</v>
      </c>
      <c r="H150" s="119"/>
      <c r="I150" s="120"/>
      <c r="K150" s="185"/>
      <c r="L150" s="174"/>
      <c r="M150" s="184"/>
      <c r="N150" s="161"/>
      <c r="O150" s="159"/>
      <c r="P150" s="160"/>
      <c r="S150" s="1"/>
      <c r="T150" s="198"/>
      <c r="AI150" s="117" t="s">
        <v>123</v>
      </c>
      <c r="AJ150" s="117" t="s">
        <v>67</v>
      </c>
      <c r="AK150" s="12" t="s">
        <v>67</v>
      </c>
      <c r="AL150" s="12" t="s">
        <v>28</v>
      </c>
      <c r="AM150" s="12" t="s">
        <v>57</v>
      </c>
      <c r="AN150" s="117" t="s">
        <v>116</v>
      </c>
    </row>
    <row r="151" spans="2:54" s="12" customFormat="1">
      <c r="B151" s="115"/>
      <c r="D151" s="116" t="s">
        <v>123</v>
      </c>
      <c r="E151" s="117" t="s">
        <v>1</v>
      </c>
      <c r="F151" s="118" t="s">
        <v>787</v>
      </c>
      <c r="H151" s="119"/>
      <c r="I151" s="120"/>
      <c r="K151" s="185"/>
      <c r="L151" s="174"/>
      <c r="M151" s="184"/>
      <c r="N151" s="161"/>
      <c r="O151" s="159"/>
      <c r="P151" s="160"/>
      <c r="S151" s="1"/>
      <c r="T151" s="198"/>
      <c r="AI151" s="117" t="s">
        <v>123</v>
      </c>
      <c r="AJ151" s="117" t="s">
        <v>67</v>
      </c>
      <c r="AK151" s="12" t="s">
        <v>67</v>
      </c>
      <c r="AL151" s="12" t="s">
        <v>28</v>
      </c>
      <c r="AM151" s="12" t="s">
        <v>57</v>
      </c>
      <c r="AN151" s="117" t="s">
        <v>116</v>
      </c>
    </row>
    <row r="152" spans="2:54" s="12" customFormat="1">
      <c r="B152" s="115"/>
      <c r="D152" s="116" t="s">
        <v>123</v>
      </c>
      <c r="E152" s="117" t="s">
        <v>1</v>
      </c>
      <c r="F152" s="118" t="s">
        <v>788</v>
      </c>
      <c r="H152" s="119"/>
      <c r="I152" s="120"/>
      <c r="K152" s="185"/>
      <c r="L152" s="174"/>
      <c r="M152" s="184"/>
      <c r="N152" s="161"/>
      <c r="O152" s="159"/>
      <c r="P152" s="160"/>
      <c r="S152" s="1"/>
      <c r="T152" s="198"/>
      <c r="AI152" s="117" t="s">
        <v>123</v>
      </c>
      <c r="AJ152" s="117" t="s">
        <v>67</v>
      </c>
      <c r="AK152" s="12" t="s">
        <v>67</v>
      </c>
      <c r="AL152" s="12" t="s">
        <v>28</v>
      </c>
      <c r="AM152" s="12" t="s">
        <v>57</v>
      </c>
      <c r="AN152" s="117" t="s">
        <v>116</v>
      </c>
    </row>
    <row r="153" spans="2:54" s="12" customFormat="1">
      <c r="B153" s="115"/>
      <c r="D153" s="116" t="s">
        <v>123</v>
      </c>
      <c r="E153" s="117" t="s">
        <v>1</v>
      </c>
      <c r="F153" s="118" t="s">
        <v>789</v>
      </c>
      <c r="H153" s="119"/>
      <c r="I153" s="120"/>
      <c r="K153" s="185"/>
      <c r="L153" s="174"/>
      <c r="M153" s="184"/>
      <c r="N153" s="161"/>
      <c r="O153" s="159"/>
      <c r="P153" s="160"/>
      <c r="S153" s="1"/>
      <c r="T153" s="198"/>
      <c r="AI153" s="117" t="s">
        <v>123</v>
      </c>
      <c r="AJ153" s="117" t="s">
        <v>67</v>
      </c>
      <c r="AK153" s="12" t="s">
        <v>67</v>
      </c>
      <c r="AL153" s="12" t="s">
        <v>28</v>
      </c>
      <c r="AM153" s="12" t="s">
        <v>57</v>
      </c>
      <c r="AN153" s="117" t="s">
        <v>116</v>
      </c>
    </row>
    <row r="154" spans="2:54" s="12" customFormat="1">
      <c r="B154" s="115"/>
      <c r="D154" s="116" t="s">
        <v>123</v>
      </c>
      <c r="E154" s="117" t="s">
        <v>1</v>
      </c>
      <c r="F154" s="118" t="s">
        <v>790</v>
      </c>
      <c r="H154" s="119"/>
      <c r="I154" s="120"/>
      <c r="K154" s="185"/>
      <c r="L154" s="174"/>
      <c r="M154" s="184"/>
      <c r="N154" s="161"/>
      <c r="O154" s="159"/>
      <c r="P154" s="160"/>
      <c r="S154" s="1"/>
      <c r="T154" s="198"/>
      <c r="AI154" s="117" t="s">
        <v>123</v>
      </c>
      <c r="AJ154" s="117" t="s">
        <v>67</v>
      </c>
      <c r="AK154" s="12" t="s">
        <v>67</v>
      </c>
      <c r="AL154" s="12" t="s">
        <v>28</v>
      </c>
      <c r="AM154" s="12" t="s">
        <v>57</v>
      </c>
      <c r="AN154" s="117" t="s">
        <v>116</v>
      </c>
    </row>
    <row r="155" spans="2:54" s="13" customFormat="1">
      <c r="B155" s="121"/>
      <c r="D155" s="116" t="s">
        <v>123</v>
      </c>
      <c r="E155" s="122" t="s">
        <v>1</v>
      </c>
      <c r="F155" s="123" t="s">
        <v>125</v>
      </c>
      <c r="H155" s="124"/>
      <c r="I155" s="125"/>
      <c r="K155" s="186"/>
      <c r="L155" s="175"/>
      <c r="M155" s="184"/>
      <c r="N155" s="161"/>
      <c r="O155" s="159"/>
      <c r="P155" s="160"/>
      <c r="S155" s="1"/>
      <c r="T155" s="198"/>
      <c r="AI155" s="122" t="s">
        <v>123</v>
      </c>
      <c r="AJ155" s="122" t="s">
        <v>67</v>
      </c>
      <c r="AK155" s="13" t="s">
        <v>122</v>
      </c>
      <c r="AL155" s="13" t="s">
        <v>28</v>
      </c>
      <c r="AM155" s="13" t="s">
        <v>65</v>
      </c>
      <c r="AN155" s="122" t="s">
        <v>116</v>
      </c>
    </row>
    <row r="156" spans="2:54" s="1" customFormat="1" ht="37.950000000000003" customHeight="1">
      <c r="B156" s="106"/>
      <c r="C156" s="107" t="s">
        <v>157</v>
      </c>
      <c r="D156" s="107" t="s">
        <v>118</v>
      </c>
      <c r="E156" s="108" t="s">
        <v>197</v>
      </c>
      <c r="F156" s="109" t="s">
        <v>198</v>
      </c>
      <c r="G156" s="110" t="s">
        <v>173</v>
      </c>
      <c r="H156" s="111"/>
      <c r="I156" s="112">
        <v>151</v>
      </c>
      <c r="J156" s="154">
        <f>ROUND(I156*H156,2)</f>
        <v>0</v>
      </c>
      <c r="K156" s="184"/>
      <c r="L156" s="161"/>
      <c r="M156" s="184"/>
      <c r="N156" s="161">
        <f>M156*I156</f>
        <v>0</v>
      </c>
      <c r="O156" s="159">
        <f t="shared" si="1"/>
        <v>0</v>
      </c>
      <c r="P156" s="160">
        <v>0</v>
      </c>
      <c r="T156" s="198"/>
      <c r="AG156" s="113" t="s">
        <v>122</v>
      </c>
      <c r="AI156" s="113" t="s">
        <v>118</v>
      </c>
      <c r="AJ156" s="113" t="s">
        <v>67</v>
      </c>
      <c r="AN156" s="17" t="s">
        <v>116</v>
      </c>
      <c r="AT156" s="114" t="e">
        <f>IF(#REF!="základní",J156,0)</f>
        <v>#REF!</v>
      </c>
      <c r="AU156" s="114" t="e">
        <f>IF(#REF!="snížená",J156,0)</f>
        <v>#REF!</v>
      </c>
      <c r="AV156" s="114" t="e">
        <f>IF(#REF!="zákl. přenesená",J156,0)</f>
        <v>#REF!</v>
      </c>
      <c r="AW156" s="114" t="e">
        <f>IF(#REF!="sníž. přenesená",J156,0)</f>
        <v>#REF!</v>
      </c>
      <c r="AX156" s="114" t="e">
        <f>IF(#REF!="nulová",J156,0)</f>
        <v>#REF!</v>
      </c>
      <c r="AY156" s="17" t="s">
        <v>65</v>
      </c>
      <c r="AZ156" s="114">
        <f>ROUND(I156*H156,2)</f>
        <v>0</v>
      </c>
      <c r="BA156" s="17" t="s">
        <v>122</v>
      </c>
      <c r="BB156" s="113" t="s">
        <v>184</v>
      </c>
    </row>
    <row r="157" spans="2:54" s="12" customFormat="1" ht="20.399999999999999">
      <c r="B157" s="115"/>
      <c r="D157" s="116" t="s">
        <v>123</v>
      </c>
      <c r="E157" s="117" t="s">
        <v>1</v>
      </c>
      <c r="F157" s="118" t="s">
        <v>791</v>
      </c>
      <c r="H157" s="119"/>
      <c r="I157" s="120"/>
      <c r="K157" s="185"/>
      <c r="L157" s="174"/>
      <c r="M157" s="184"/>
      <c r="N157" s="161"/>
      <c r="O157" s="159"/>
      <c r="P157" s="160"/>
      <c r="S157" s="1"/>
      <c r="T157" s="198"/>
      <c r="AI157" s="117" t="s">
        <v>123</v>
      </c>
      <c r="AJ157" s="117" t="s">
        <v>67</v>
      </c>
      <c r="AK157" s="12" t="s">
        <v>67</v>
      </c>
      <c r="AL157" s="12" t="s">
        <v>28</v>
      </c>
      <c r="AM157" s="12" t="s">
        <v>57</v>
      </c>
      <c r="AN157" s="117" t="s">
        <v>116</v>
      </c>
    </row>
    <row r="158" spans="2:54" s="13" customFormat="1">
      <c r="B158" s="121"/>
      <c r="D158" s="116" t="s">
        <v>123</v>
      </c>
      <c r="E158" s="122" t="s">
        <v>1</v>
      </c>
      <c r="F158" s="123" t="s">
        <v>125</v>
      </c>
      <c r="H158" s="124"/>
      <c r="I158" s="125"/>
      <c r="K158" s="186"/>
      <c r="L158" s="175"/>
      <c r="M158" s="184"/>
      <c r="N158" s="161"/>
      <c r="O158" s="159"/>
      <c r="P158" s="160"/>
      <c r="S158" s="1"/>
      <c r="T158" s="198"/>
      <c r="AI158" s="122" t="s">
        <v>123</v>
      </c>
      <c r="AJ158" s="122" t="s">
        <v>67</v>
      </c>
      <c r="AK158" s="13" t="s">
        <v>122</v>
      </c>
      <c r="AL158" s="13" t="s">
        <v>28</v>
      </c>
      <c r="AM158" s="13" t="s">
        <v>65</v>
      </c>
      <c r="AN158" s="122" t="s">
        <v>116</v>
      </c>
    </row>
    <row r="159" spans="2:54" s="1" customFormat="1" ht="24.15" customHeight="1">
      <c r="B159" s="106"/>
      <c r="C159" s="107" t="s">
        <v>162</v>
      </c>
      <c r="D159" s="107" t="s">
        <v>118</v>
      </c>
      <c r="E159" s="108" t="s">
        <v>620</v>
      </c>
      <c r="F159" s="109" t="s">
        <v>621</v>
      </c>
      <c r="G159" s="110" t="s">
        <v>173</v>
      </c>
      <c r="H159" s="111"/>
      <c r="I159" s="112">
        <v>187</v>
      </c>
      <c r="J159" s="154">
        <f>ROUND(I159*H159,2)</f>
        <v>0</v>
      </c>
      <c r="K159" s="184"/>
      <c r="L159" s="161"/>
      <c r="M159" s="184"/>
      <c r="N159" s="161">
        <f>M159*I159</f>
        <v>0</v>
      </c>
      <c r="O159" s="159">
        <f t="shared" si="1"/>
        <v>0</v>
      </c>
      <c r="P159" s="160">
        <f t="shared" si="2"/>
        <v>0</v>
      </c>
      <c r="T159" s="198"/>
      <c r="AG159" s="113" t="s">
        <v>122</v>
      </c>
      <c r="AI159" s="113" t="s">
        <v>118</v>
      </c>
      <c r="AJ159" s="113" t="s">
        <v>67</v>
      </c>
      <c r="AN159" s="17" t="s">
        <v>116</v>
      </c>
      <c r="AT159" s="114" t="e">
        <f>IF(#REF!="základní",J159,0)</f>
        <v>#REF!</v>
      </c>
      <c r="AU159" s="114" t="e">
        <f>IF(#REF!="snížená",J159,0)</f>
        <v>#REF!</v>
      </c>
      <c r="AV159" s="114" t="e">
        <f>IF(#REF!="zákl. přenesená",J159,0)</f>
        <v>#REF!</v>
      </c>
      <c r="AW159" s="114" t="e">
        <f>IF(#REF!="sníž. přenesená",J159,0)</f>
        <v>#REF!</v>
      </c>
      <c r="AX159" s="114" t="e">
        <f>IF(#REF!="nulová",J159,0)</f>
        <v>#REF!</v>
      </c>
      <c r="AY159" s="17" t="s">
        <v>65</v>
      </c>
      <c r="AZ159" s="114">
        <f>ROUND(I159*H159,2)</f>
        <v>0</v>
      </c>
      <c r="BA159" s="17" t="s">
        <v>122</v>
      </c>
      <c r="BB159" s="113" t="s">
        <v>188</v>
      </c>
    </row>
    <row r="160" spans="2:54" s="12" customFormat="1">
      <c r="B160" s="115"/>
      <c r="D160" s="116" t="s">
        <v>123</v>
      </c>
      <c r="E160" s="117" t="s">
        <v>1</v>
      </c>
      <c r="F160" s="118" t="s">
        <v>792</v>
      </c>
      <c r="H160" s="119"/>
      <c r="I160" s="120"/>
      <c r="K160" s="185"/>
      <c r="L160" s="174"/>
      <c r="M160" s="184"/>
      <c r="N160" s="161"/>
      <c r="O160" s="159"/>
      <c r="P160" s="160"/>
      <c r="S160" s="1"/>
      <c r="T160" s="198"/>
      <c r="AI160" s="117" t="s">
        <v>123</v>
      </c>
      <c r="AJ160" s="117" t="s">
        <v>67</v>
      </c>
      <c r="AK160" s="12" t="s">
        <v>67</v>
      </c>
      <c r="AL160" s="12" t="s">
        <v>28</v>
      </c>
      <c r="AM160" s="12" t="s">
        <v>57</v>
      </c>
      <c r="AN160" s="117" t="s">
        <v>116</v>
      </c>
    </row>
    <row r="161" spans="2:54" s="13" customFormat="1">
      <c r="B161" s="121"/>
      <c r="D161" s="116" t="s">
        <v>123</v>
      </c>
      <c r="E161" s="122" t="s">
        <v>1</v>
      </c>
      <c r="F161" s="123" t="s">
        <v>125</v>
      </c>
      <c r="H161" s="124"/>
      <c r="I161" s="125"/>
      <c r="K161" s="186"/>
      <c r="L161" s="175"/>
      <c r="M161" s="184"/>
      <c r="N161" s="161"/>
      <c r="O161" s="159"/>
      <c r="P161" s="160"/>
      <c r="S161" s="1"/>
      <c r="T161" s="198"/>
      <c r="AI161" s="122" t="s">
        <v>123</v>
      </c>
      <c r="AJ161" s="122" t="s">
        <v>67</v>
      </c>
      <c r="AK161" s="13" t="s">
        <v>122</v>
      </c>
      <c r="AL161" s="13" t="s">
        <v>28</v>
      </c>
      <c r="AM161" s="13" t="s">
        <v>65</v>
      </c>
      <c r="AN161" s="122" t="s">
        <v>116</v>
      </c>
    </row>
    <row r="162" spans="2:54" s="1" customFormat="1" ht="33" customHeight="1">
      <c r="B162" s="106"/>
      <c r="C162" s="107" t="s">
        <v>7</v>
      </c>
      <c r="D162" s="107" t="s">
        <v>118</v>
      </c>
      <c r="E162" s="108" t="s">
        <v>210</v>
      </c>
      <c r="F162" s="109" t="s">
        <v>211</v>
      </c>
      <c r="G162" s="110" t="s">
        <v>212</v>
      </c>
      <c r="H162" s="111"/>
      <c r="I162" s="112">
        <v>304</v>
      </c>
      <c r="J162" s="154">
        <f>ROUND(I162*H162,2)</f>
        <v>0</v>
      </c>
      <c r="K162" s="184"/>
      <c r="L162" s="161"/>
      <c r="M162" s="184"/>
      <c r="N162" s="161">
        <f t="shared" si="0"/>
        <v>0</v>
      </c>
      <c r="O162" s="159">
        <f t="shared" si="1"/>
        <v>0</v>
      </c>
      <c r="P162" s="160">
        <f t="shared" si="2"/>
        <v>0</v>
      </c>
      <c r="T162" s="198"/>
      <c r="AG162" s="113" t="s">
        <v>122</v>
      </c>
      <c r="AI162" s="113" t="s">
        <v>118</v>
      </c>
      <c r="AJ162" s="113" t="s">
        <v>67</v>
      </c>
      <c r="AN162" s="17" t="s">
        <v>116</v>
      </c>
      <c r="AT162" s="114" t="e">
        <f>IF(#REF!="základní",J162,0)</f>
        <v>#REF!</v>
      </c>
      <c r="AU162" s="114" t="e">
        <f>IF(#REF!="snížená",J162,0)</f>
        <v>#REF!</v>
      </c>
      <c r="AV162" s="114" t="e">
        <f>IF(#REF!="zákl. přenesená",J162,0)</f>
        <v>#REF!</v>
      </c>
      <c r="AW162" s="114" t="e">
        <f>IF(#REF!="sníž. přenesená",J162,0)</f>
        <v>#REF!</v>
      </c>
      <c r="AX162" s="114" t="e">
        <f>IF(#REF!="nulová",J162,0)</f>
        <v>#REF!</v>
      </c>
      <c r="AY162" s="17" t="s">
        <v>65</v>
      </c>
      <c r="AZ162" s="114">
        <f>ROUND(I162*H162,2)</f>
        <v>0</v>
      </c>
      <c r="BA162" s="17" t="s">
        <v>122</v>
      </c>
      <c r="BB162" s="113" t="s">
        <v>199</v>
      </c>
    </row>
    <row r="163" spans="2:54" s="12" customFormat="1">
      <c r="B163" s="115"/>
      <c r="D163" s="116" t="s">
        <v>123</v>
      </c>
      <c r="E163" s="117" t="s">
        <v>1</v>
      </c>
      <c r="F163" s="118" t="s">
        <v>793</v>
      </c>
      <c r="H163" s="119"/>
      <c r="I163" s="120"/>
      <c r="K163" s="185"/>
      <c r="L163" s="174"/>
      <c r="M163" s="184"/>
      <c r="N163" s="161"/>
      <c r="O163" s="159"/>
      <c r="P163" s="160"/>
      <c r="S163" s="1"/>
      <c r="T163" s="198"/>
      <c r="AI163" s="117" t="s">
        <v>123</v>
      </c>
      <c r="AJ163" s="117" t="s">
        <v>67</v>
      </c>
      <c r="AK163" s="12" t="s">
        <v>67</v>
      </c>
      <c r="AL163" s="12" t="s">
        <v>28</v>
      </c>
      <c r="AM163" s="12" t="s">
        <v>57</v>
      </c>
      <c r="AN163" s="117" t="s">
        <v>116</v>
      </c>
    </row>
    <row r="164" spans="2:54" s="13" customFormat="1">
      <c r="B164" s="121"/>
      <c r="D164" s="116" t="s">
        <v>123</v>
      </c>
      <c r="E164" s="122" t="s">
        <v>1</v>
      </c>
      <c r="F164" s="123" t="s">
        <v>125</v>
      </c>
      <c r="H164" s="124"/>
      <c r="I164" s="125"/>
      <c r="K164" s="186"/>
      <c r="L164" s="175"/>
      <c r="M164" s="184"/>
      <c r="N164" s="161"/>
      <c r="O164" s="159"/>
      <c r="P164" s="160"/>
      <c r="S164" s="1"/>
      <c r="T164" s="198"/>
      <c r="AI164" s="122" t="s">
        <v>123</v>
      </c>
      <c r="AJ164" s="122" t="s">
        <v>67</v>
      </c>
      <c r="AK164" s="13" t="s">
        <v>122</v>
      </c>
      <c r="AL164" s="13" t="s">
        <v>28</v>
      </c>
      <c r="AM164" s="13" t="s">
        <v>65</v>
      </c>
      <c r="AN164" s="122" t="s">
        <v>116</v>
      </c>
    </row>
    <row r="165" spans="2:54" s="1" customFormat="1" ht="16.5" customHeight="1">
      <c r="B165" s="106"/>
      <c r="C165" s="107" t="s">
        <v>170</v>
      </c>
      <c r="D165" s="107" t="s">
        <v>118</v>
      </c>
      <c r="E165" s="108" t="s">
        <v>215</v>
      </c>
      <c r="F165" s="109" t="s">
        <v>216</v>
      </c>
      <c r="G165" s="110" t="s">
        <v>173</v>
      </c>
      <c r="H165" s="111"/>
      <c r="I165" s="112">
        <v>43.8</v>
      </c>
      <c r="J165" s="154">
        <f>ROUND(I165*H165,2)</f>
        <v>0</v>
      </c>
      <c r="K165" s="184"/>
      <c r="L165" s="161"/>
      <c r="M165" s="184"/>
      <c r="N165" s="161"/>
      <c r="O165" s="159">
        <f t="shared" si="1"/>
        <v>0</v>
      </c>
      <c r="P165" s="160">
        <f t="shared" si="2"/>
        <v>0</v>
      </c>
      <c r="T165" s="198"/>
      <c r="AG165" s="113" t="s">
        <v>122</v>
      </c>
      <c r="AI165" s="113" t="s">
        <v>118</v>
      </c>
      <c r="AJ165" s="113" t="s">
        <v>67</v>
      </c>
      <c r="AN165" s="17" t="s">
        <v>116</v>
      </c>
      <c r="AT165" s="114" t="e">
        <f>IF(#REF!="základní",J165,0)</f>
        <v>#REF!</v>
      </c>
      <c r="AU165" s="114" t="e">
        <f>IF(#REF!="snížená",J165,0)</f>
        <v>#REF!</v>
      </c>
      <c r="AV165" s="114" t="e">
        <f>IF(#REF!="zákl. přenesená",J165,0)</f>
        <v>#REF!</v>
      </c>
      <c r="AW165" s="114" t="e">
        <f>IF(#REF!="sníž. přenesená",J165,0)</f>
        <v>#REF!</v>
      </c>
      <c r="AX165" s="114" t="e">
        <f>IF(#REF!="nulová",J165,0)</f>
        <v>#REF!</v>
      </c>
      <c r="AY165" s="17" t="s">
        <v>65</v>
      </c>
      <c r="AZ165" s="114">
        <f>ROUND(I165*H165,2)</f>
        <v>0</v>
      </c>
      <c r="BA165" s="17" t="s">
        <v>122</v>
      </c>
      <c r="BB165" s="113" t="s">
        <v>203</v>
      </c>
    </row>
    <row r="166" spans="2:54" s="12" customFormat="1">
      <c r="B166" s="115"/>
      <c r="D166" s="116" t="s">
        <v>123</v>
      </c>
      <c r="E166" s="117" t="s">
        <v>1</v>
      </c>
      <c r="F166" s="118" t="s">
        <v>794</v>
      </c>
      <c r="H166" s="119"/>
      <c r="I166" s="120"/>
      <c r="K166" s="185"/>
      <c r="L166" s="174"/>
      <c r="M166" s="184"/>
      <c r="N166" s="161"/>
      <c r="O166" s="159"/>
      <c r="P166" s="160"/>
      <c r="S166" s="1"/>
      <c r="T166" s="198"/>
      <c r="AI166" s="117" t="s">
        <v>123</v>
      </c>
      <c r="AJ166" s="117" t="s">
        <v>67</v>
      </c>
      <c r="AK166" s="12" t="s">
        <v>67</v>
      </c>
      <c r="AL166" s="12" t="s">
        <v>28</v>
      </c>
      <c r="AM166" s="12" t="s">
        <v>57</v>
      </c>
      <c r="AN166" s="117" t="s">
        <v>116</v>
      </c>
    </row>
    <row r="167" spans="2:54" s="12" customFormat="1">
      <c r="B167" s="115"/>
      <c r="D167" s="116" t="s">
        <v>123</v>
      </c>
      <c r="E167" s="117" t="s">
        <v>1</v>
      </c>
      <c r="F167" s="118" t="s">
        <v>795</v>
      </c>
      <c r="H167" s="119"/>
      <c r="I167" s="120"/>
      <c r="K167" s="185"/>
      <c r="L167" s="174"/>
      <c r="M167" s="184"/>
      <c r="N167" s="161"/>
      <c r="O167" s="159"/>
      <c r="P167" s="160"/>
      <c r="S167" s="1"/>
      <c r="T167" s="198"/>
      <c r="AI167" s="117" t="s">
        <v>123</v>
      </c>
      <c r="AJ167" s="117" t="s">
        <v>67</v>
      </c>
      <c r="AK167" s="12" t="s">
        <v>67</v>
      </c>
      <c r="AL167" s="12" t="s">
        <v>28</v>
      </c>
      <c r="AM167" s="12" t="s">
        <v>57</v>
      </c>
      <c r="AN167" s="117" t="s">
        <v>116</v>
      </c>
    </row>
    <row r="168" spans="2:54" s="12" customFormat="1">
      <c r="B168" s="115"/>
      <c r="D168" s="116" t="s">
        <v>123</v>
      </c>
      <c r="E168" s="117" t="s">
        <v>1</v>
      </c>
      <c r="F168" s="118" t="s">
        <v>788</v>
      </c>
      <c r="H168" s="119"/>
      <c r="I168" s="120"/>
      <c r="K168" s="185"/>
      <c r="L168" s="174"/>
      <c r="M168" s="184"/>
      <c r="N168" s="161"/>
      <c r="O168" s="159"/>
      <c r="P168" s="160"/>
      <c r="S168" s="1"/>
      <c r="T168" s="198"/>
      <c r="AI168" s="117" t="s">
        <v>123</v>
      </c>
      <c r="AJ168" s="117" t="s">
        <v>67</v>
      </c>
      <c r="AK168" s="12" t="s">
        <v>67</v>
      </c>
      <c r="AL168" s="12" t="s">
        <v>28</v>
      </c>
      <c r="AM168" s="12" t="s">
        <v>57</v>
      </c>
      <c r="AN168" s="117" t="s">
        <v>116</v>
      </c>
    </row>
    <row r="169" spans="2:54" s="12" customFormat="1">
      <c r="B169" s="115"/>
      <c r="D169" s="116" t="s">
        <v>123</v>
      </c>
      <c r="E169" s="117" t="s">
        <v>1</v>
      </c>
      <c r="F169" s="118" t="s">
        <v>789</v>
      </c>
      <c r="H169" s="119"/>
      <c r="I169" s="120"/>
      <c r="K169" s="185"/>
      <c r="L169" s="174"/>
      <c r="M169" s="184"/>
      <c r="N169" s="161"/>
      <c r="O169" s="159"/>
      <c r="P169" s="160"/>
      <c r="S169" s="1"/>
      <c r="T169" s="198"/>
      <c r="AI169" s="117" t="s">
        <v>123</v>
      </c>
      <c r="AJ169" s="117" t="s">
        <v>67</v>
      </c>
      <c r="AK169" s="12" t="s">
        <v>67</v>
      </c>
      <c r="AL169" s="12" t="s">
        <v>28</v>
      </c>
      <c r="AM169" s="12" t="s">
        <v>57</v>
      </c>
      <c r="AN169" s="117" t="s">
        <v>116</v>
      </c>
    </row>
    <row r="170" spans="2:54" s="12" customFormat="1">
      <c r="B170" s="115"/>
      <c r="D170" s="116" t="s">
        <v>123</v>
      </c>
      <c r="E170" s="117" t="s">
        <v>1</v>
      </c>
      <c r="F170" s="118" t="s">
        <v>790</v>
      </c>
      <c r="H170" s="119"/>
      <c r="I170" s="120"/>
      <c r="K170" s="185"/>
      <c r="L170" s="174"/>
      <c r="M170" s="184"/>
      <c r="N170" s="161"/>
      <c r="O170" s="159"/>
      <c r="P170" s="160"/>
      <c r="S170" s="1"/>
      <c r="T170" s="198"/>
      <c r="AI170" s="117" t="s">
        <v>123</v>
      </c>
      <c r="AJ170" s="117" t="s">
        <v>67</v>
      </c>
      <c r="AK170" s="12" t="s">
        <v>67</v>
      </c>
      <c r="AL170" s="12" t="s">
        <v>28</v>
      </c>
      <c r="AM170" s="12" t="s">
        <v>57</v>
      </c>
      <c r="AN170" s="117" t="s">
        <v>116</v>
      </c>
    </row>
    <row r="171" spans="2:54" s="13" customFormat="1">
      <c r="B171" s="121"/>
      <c r="D171" s="116" t="s">
        <v>123</v>
      </c>
      <c r="E171" s="122" t="s">
        <v>1</v>
      </c>
      <c r="F171" s="123" t="s">
        <v>125</v>
      </c>
      <c r="H171" s="124"/>
      <c r="I171" s="125"/>
      <c r="K171" s="186"/>
      <c r="L171" s="175"/>
      <c r="M171" s="184"/>
      <c r="N171" s="161"/>
      <c r="O171" s="159"/>
      <c r="P171" s="160"/>
      <c r="S171" s="1"/>
      <c r="T171" s="198"/>
      <c r="AI171" s="122" t="s">
        <v>123</v>
      </c>
      <c r="AJ171" s="122" t="s">
        <v>67</v>
      </c>
      <c r="AK171" s="13" t="s">
        <v>122</v>
      </c>
      <c r="AL171" s="13" t="s">
        <v>28</v>
      </c>
      <c r="AM171" s="13" t="s">
        <v>65</v>
      </c>
      <c r="AN171" s="122" t="s">
        <v>116</v>
      </c>
    </row>
    <row r="172" spans="2:54" s="1" customFormat="1" ht="24.15" customHeight="1">
      <c r="B172" s="106"/>
      <c r="C172" s="107" t="s">
        <v>168</v>
      </c>
      <c r="D172" s="107" t="s">
        <v>118</v>
      </c>
      <c r="E172" s="108" t="s">
        <v>616</v>
      </c>
      <c r="F172" s="109" t="s">
        <v>617</v>
      </c>
      <c r="G172" s="110" t="s">
        <v>173</v>
      </c>
      <c r="H172" s="111"/>
      <c r="I172" s="112">
        <v>167</v>
      </c>
      <c r="J172" s="154">
        <f>ROUND(I172*H172,2)</f>
        <v>0</v>
      </c>
      <c r="K172" s="184"/>
      <c r="L172" s="161"/>
      <c r="M172" s="184"/>
      <c r="N172" s="161"/>
      <c r="O172" s="159">
        <f t="shared" si="1"/>
        <v>0</v>
      </c>
      <c r="P172" s="160">
        <f t="shared" si="2"/>
        <v>0</v>
      </c>
      <c r="T172" s="198"/>
      <c r="AG172" s="113" t="s">
        <v>122</v>
      </c>
      <c r="AI172" s="113" t="s">
        <v>118</v>
      </c>
      <c r="AJ172" s="113" t="s">
        <v>67</v>
      </c>
      <c r="AN172" s="17" t="s">
        <v>116</v>
      </c>
      <c r="AT172" s="114" t="e">
        <f>IF(#REF!="základní",J172,0)</f>
        <v>#REF!</v>
      </c>
      <c r="AU172" s="114" t="e">
        <f>IF(#REF!="snížená",J172,0)</f>
        <v>#REF!</v>
      </c>
      <c r="AV172" s="114" t="e">
        <f>IF(#REF!="zákl. přenesená",J172,0)</f>
        <v>#REF!</v>
      </c>
      <c r="AW172" s="114" t="e">
        <f>IF(#REF!="sníž. přenesená",J172,0)</f>
        <v>#REF!</v>
      </c>
      <c r="AX172" s="114" t="e">
        <f>IF(#REF!="nulová",J172,0)</f>
        <v>#REF!</v>
      </c>
      <c r="AY172" s="17" t="s">
        <v>65</v>
      </c>
      <c r="AZ172" s="114">
        <f>ROUND(I172*H172,2)</f>
        <v>0</v>
      </c>
      <c r="BA172" s="17" t="s">
        <v>122</v>
      </c>
      <c r="BB172" s="113" t="s">
        <v>208</v>
      </c>
    </row>
    <row r="173" spans="2:54" s="12" customFormat="1">
      <c r="B173" s="115"/>
      <c r="D173" s="116" t="s">
        <v>123</v>
      </c>
      <c r="E173" s="117" t="s">
        <v>1</v>
      </c>
      <c r="F173" s="118" t="s">
        <v>794</v>
      </c>
      <c r="H173" s="119"/>
      <c r="I173" s="120"/>
      <c r="K173" s="185"/>
      <c r="L173" s="174"/>
      <c r="M173" s="184"/>
      <c r="N173" s="161"/>
      <c r="O173" s="159"/>
      <c r="P173" s="160"/>
      <c r="S173" s="1"/>
      <c r="T173" s="198"/>
      <c r="AI173" s="117" t="s">
        <v>123</v>
      </c>
      <c r="AJ173" s="117" t="s">
        <v>67</v>
      </c>
      <c r="AK173" s="12" t="s">
        <v>67</v>
      </c>
      <c r="AL173" s="12" t="s">
        <v>28</v>
      </c>
      <c r="AM173" s="12" t="s">
        <v>57</v>
      </c>
      <c r="AN173" s="117" t="s">
        <v>116</v>
      </c>
    </row>
    <row r="174" spans="2:54" s="12" customFormat="1">
      <c r="B174" s="115"/>
      <c r="D174" s="116" t="s">
        <v>123</v>
      </c>
      <c r="E174" s="117" t="s">
        <v>1</v>
      </c>
      <c r="F174" s="118" t="s">
        <v>795</v>
      </c>
      <c r="H174" s="119"/>
      <c r="I174" s="120"/>
      <c r="K174" s="185"/>
      <c r="L174" s="174"/>
      <c r="M174" s="184"/>
      <c r="N174" s="161"/>
      <c r="O174" s="159"/>
      <c r="P174" s="160"/>
      <c r="S174" s="1"/>
      <c r="T174" s="198"/>
      <c r="AI174" s="117" t="s">
        <v>123</v>
      </c>
      <c r="AJ174" s="117" t="s">
        <v>67</v>
      </c>
      <c r="AK174" s="12" t="s">
        <v>67</v>
      </c>
      <c r="AL174" s="12" t="s">
        <v>28</v>
      </c>
      <c r="AM174" s="12" t="s">
        <v>57</v>
      </c>
      <c r="AN174" s="117" t="s">
        <v>116</v>
      </c>
    </row>
    <row r="175" spans="2:54" s="12" customFormat="1">
      <c r="B175" s="115"/>
      <c r="D175" s="116" t="s">
        <v>123</v>
      </c>
      <c r="E175" s="117" t="s">
        <v>1</v>
      </c>
      <c r="F175" s="118" t="s">
        <v>788</v>
      </c>
      <c r="H175" s="119"/>
      <c r="I175" s="120"/>
      <c r="K175" s="185"/>
      <c r="L175" s="174"/>
      <c r="M175" s="184"/>
      <c r="N175" s="161"/>
      <c r="O175" s="159"/>
      <c r="P175" s="160"/>
      <c r="S175" s="1"/>
      <c r="T175" s="198"/>
      <c r="AI175" s="117" t="s">
        <v>123</v>
      </c>
      <c r="AJ175" s="117" t="s">
        <v>67</v>
      </c>
      <c r="AK175" s="12" t="s">
        <v>67</v>
      </c>
      <c r="AL175" s="12" t="s">
        <v>28</v>
      </c>
      <c r="AM175" s="12" t="s">
        <v>57</v>
      </c>
      <c r="AN175" s="117" t="s">
        <v>116</v>
      </c>
    </row>
    <row r="176" spans="2:54" s="12" customFormat="1">
      <c r="B176" s="115"/>
      <c r="D176" s="116" t="s">
        <v>123</v>
      </c>
      <c r="E176" s="117" t="s">
        <v>1</v>
      </c>
      <c r="F176" s="118" t="s">
        <v>789</v>
      </c>
      <c r="H176" s="119"/>
      <c r="I176" s="120"/>
      <c r="K176" s="185"/>
      <c r="L176" s="174"/>
      <c r="M176" s="184"/>
      <c r="N176" s="161"/>
      <c r="O176" s="159"/>
      <c r="P176" s="160"/>
      <c r="S176" s="1"/>
      <c r="T176" s="198"/>
      <c r="AI176" s="117" t="s">
        <v>123</v>
      </c>
      <c r="AJ176" s="117" t="s">
        <v>67</v>
      </c>
      <c r="AK176" s="12" t="s">
        <v>67</v>
      </c>
      <c r="AL176" s="12" t="s">
        <v>28</v>
      </c>
      <c r="AM176" s="12" t="s">
        <v>57</v>
      </c>
      <c r="AN176" s="117" t="s">
        <v>116</v>
      </c>
    </row>
    <row r="177" spans="2:54" s="12" customFormat="1">
      <c r="B177" s="115"/>
      <c r="D177" s="116" t="s">
        <v>123</v>
      </c>
      <c r="E177" s="117" t="s">
        <v>1</v>
      </c>
      <c r="F177" s="118" t="s">
        <v>790</v>
      </c>
      <c r="H177" s="119"/>
      <c r="I177" s="120"/>
      <c r="K177" s="185"/>
      <c r="L177" s="174"/>
      <c r="M177" s="184"/>
      <c r="N177" s="161"/>
      <c r="O177" s="159"/>
      <c r="P177" s="160"/>
      <c r="S177" s="1"/>
      <c r="T177" s="198"/>
      <c r="AI177" s="117" t="s">
        <v>123</v>
      </c>
      <c r="AJ177" s="117" t="s">
        <v>67</v>
      </c>
      <c r="AK177" s="12" t="s">
        <v>67</v>
      </c>
      <c r="AL177" s="12" t="s">
        <v>28</v>
      </c>
      <c r="AM177" s="12" t="s">
        <v>57</v>
      </c>
      <c r="AN177" s="117" t="s">
        <v>116</v>
      </c>
    </row>
    <row r="178" spans="2:54" s="13" customFormat="1">
      <c r="B178" s="121"/>
      <c r="D178" s="116" t="s">
        <v>123</v>
      </c>
      <c r="E178" s="122" t="s">
        <v>1</v>
      </c>
      <c r="F178" s="123" t="s">
        <v>125</v>
      </c>
      <c r="H178" s="124"/>
      <c r="I178" s="125"/>
      <c r="K178" s="186"/>
      <c r="L178" s="175"/>
      <c r="M178" s="184"/>
      <c r="N178" s="161"/>
      <c r="O178" s="159"/>
      <c r="P178" s="160"/>
      <c r="S178" s="1"/>
      <c r="T178" s="198"/>
      <c r="AI178" s="122" t="s">
        <v>123</v>
      </c>
      <c r="AJ178" s="122" t="s">
        <v>67</v>
      </c>
      <c r="AK178" s="13" t="s">
        <v>122</v>
      </c>
      <c r="AL178" s="13" t="s">
        <v>28</v>
      </c>
      <c r="AM178" s="13" t="s">
        <v>65</v>
      </c>
      <c r="AN178" s="122" t="s">
        <v>116</v>
      </c>
    </row>
    <row r="179" spans="2:54" s="1" customFormat="1" ht="24.15" customHeight="1">
      <c r="B179" s="106"/>
      <c r="C179" s="107" t="s">
        <v>181</v>
      </c>
      <c r="D179" s="107" t="s">
        <v>118</v>
      </c>
      <c r="E179" s="108" t="s">
        <v>624</v>
      </c>
      <c r="F179" s="109" t="s">
        <v>625</v>
      </c>
      <c r="G179" s="110" t="s">
        <v>173</v>
      </c>
      <c r="H179" s="111"/>
      <c r="I179" s="112">
        <v>251.2</v>
      </c>
      <c r="J179" s="154">
        <f>ROUND(I179*H179,2)</f>
        <v>0</v>
      </c>
      <c r="K179" s="184"/>
      <c r="L179" s="161"/>
      <c r="M179" s="184"/>
      <c r="N179" s="161"/>
      <c r="O179" s="159">
        <f t="shared" si="1"/>
        <v>0</v>
      </c>
      <c r="P179" s="160">
        <f t="shared" si="2"/>
        <v>0</v>
      </c>
      <c r="T179" s="198"/>
      <c r="AG179" s="113" t="s">
        <v>122</v>
      </c>
      <c r="AI179" s="113" t="s">
        <v>118</v>
      </c>
      <c r="AJ179" s="113" t="s">
        <v>67</v>
      </c>
      <c r="AN179" s="17" t="s">
        <v>116</v>
      </c>
      <c r="AT179" s="114" t="e">
        <f>IF(#REF!="základní",J179,0)</f>
        <v>#REF!</v>
      </c>
      <c r="AU179" s="114" t="e">
        <f>IF(#REF!="snížená",J179,0)</f>
        <v>#REF!</v>
      </c>
      <c r="AV179" s="114" t="e">
        <f>IF(#REF!="zákl. přenesená",J179,0)</f>
        <v>#REF!</v>
      </c>
      <c r="AW179" s="114" t="e">
        <f>IF(#REF!="sníž. přenesená",J179,0)</f>
        <v>#REF!</v>
      </c>
      <c r="AX179" s="114" t="e">
        <f>IF(#REF!="nulová",J179,0)</f>
        <v>#REF!</v>
      </c>
      <c r="AY179" s="17" t="s">
        <v>65</v>
      </c>
      <c r="AZ179" s="114">
        <f>ROUND(I179*H179,2)</f>
        <v>0</v>
      </c>
      <c r="BA179" s="17" t="s">
        <v>122</v>
      </c>
      <c r="BB179" s="113" t="s">
        <v>213</v>
      </c>
    </row>
    <row r="180" spans="2:54" s="12" customFormat="1">
      <c r="B180" s="115"/>
      <c r="D180" s="116" t="s">
        <v>123</v>
      </c>
      <c r="E180" s="117" t="s">
        <v>1</v>
      </c>
      <c r="F180" s="118" t="s">
        <v>796</v>
      </c>
      <c r="H180" s="119"/>
      <c r="I180" s="120"/>
      <c r="K180" s="185"/>
      <c r="L180" s="174"/>
      <c r="M180" s="184"/>
      <c r="N180" s="161"/>
      <c r="O180" s="159"/>
      <c r="P180" s="160"/>
      <c r="S180" s="1"/>
      <c r="T180" s="198"/>
      <c r="AI180" s="117" t="s">
        <v>123</v>
      </c>
      <c r="AJ180" s="117" t="s">
        <v>67</v>
      </c>
      <c r="AK180" s="12" t="s">
        <v>67</v>
      </c>
      <c r="AL180" s="12" t="s">
        <v>28</v>
      </c>
      <c r="AM180" s="12" t="s">
        <v>57</v>
      </c>
      <c r="AN180" s="117" t="s">
        <v>116</v>
      </c>
    </row>
    <row r="181" spans="2:54" s="14" customFormat="1">
      <c r="B181" s="126"/>
      <c r="D181" s="116" t="s">
        <v>123</v>
      </c>
      <c r="E181" s="127" t="s">
        <v>1</v>
      </c>
      <c r="F181" s="128" t="s">
        <v>797</v>
      </c>
      <c r="H181" s="127"/>
      <c r="I181" s="129"/>
      <c r="K181" s="187"/>
      <c r="L181" s="176"/>
      <c r="M181" s="184"/>
      <c r="N181" s="161"/>
      <c r="O181" s="159"/>
      <c r="P181" s="160"/>
      <c r="S181" s="1"/>
      <c r="T181" s="198"/>
      <c r="AI181" s="127" t="s">
        <v>123</v>
      </c>
      <c r="AJ181" s="127" t="s">
        <v>67</v>
      </c>
      <c r="AK181" s="14" t="s">
        <v>65</v>
      </c>
      <c r="AL181" s="14" t="s">
        <v>28</v>
      </c>
      <c r="AM181" s="14" t="s">
        <v>57</v>
      </c>
      <c r="AN181" s="127" t="s">
        <v>116</v>
      </c>
    </row>
    <row r="182" spans="2:54" s="12" customFormat="1" ht="30.6">
      <c r="B182" s="115"/>
      <c r="D182" s="116" t="s">
        <v>123</v>
      </c>
      <c r="E182" s="117" t="s">
        <v>1</v>
      </c>
      <c r="F182" s="118" t="s">
        <v>798</v>
      </c>
      <c r="H182" s="119"/>
      <c r="I182" s="120"/>
      <c r="K182" s="185"/>
      <c r="L182" s="174"/>
      <c r="M182" s="184"/>
      <c r="N182" s="161"/>
      <c r="O182" s="159"/>
      <c r="P182" s="160"/>
      <c r="S182" s="1"/>
      <c r="T182" s="198"/>
      <c r="AI182" s="117" t="s">
        <v>123</v>
      </c>
      <c r="AJ182" s="117" t="s">
        <v>67</v>
      </c>
      <c r="AK182" s="12" t="s">
        <v>67</v>
      </c>
      <c r="AL182" s="12" t="s">
        <v>28</v>
      </c>
      <c r="AM182" s="12" t="s">
        <v>57</v>
      </c>
      <c r="AN182" s="117" t="s">
        <v>116</v>
      </c>
    </row>
    <row r="183" spans="2:54" s="13" customFormat="1">
      <c r="B183" s="121"/>
      <c r="D183" s="116" t="s">
        <v>123</v>
      </c>
      <c r="E183" s="122" t="s">
        <v>1</v>
      </c>
      <c r="F183" s="123" t="s">
        <v>125</v>
      </c>
      <c r="H183" s="124"/>
      <c r="I183" s="125"/>
      <c r="K183" s="186"/>
      <c r="L183" s="175"/>
      <c r="M183" s="184"/>
      <c r="N183" s="161"/>
      <c r="O183" s="159"/>
      <c r="P183" s="160"/>
      <c r="S183" s="1"/>
      <c r="T183" s="198"/>
      <c r="AI183" s="122" t="s">
        <v>123</v>
      </c>
      <c r="AJ183" s="122" t="s">
        <v>67</v>
      </c>
      <c r="AK183" s="13" t="s">
        <v>122</v>
      </c>
      <c r="AL183" s="13" t="s">
        <v>28</v>
      </c>
      <c r="AM183" s="13" t="s">
        <v>65</v>
      </c>
      <c r="AN183" s="122" t="s">
        <v>116</v>
      </c>
    </row>
    <row r="184" spans="2:54" s="1" customFormat="1" ht="24.15" customHeight="1">
      <c r="B184" s="106"/>
      <c r="C184" s="107" t="s">
        <v>174</v>
      </c>
      <c r="D184" s="107" t="s">
        <v>118</v>
      </c>
      <c r="E184" s="108" t="s">
        <v>630</v>
      </c>
      <c r="F184" s="109" t="s">
        <v>631</v>
      </c>
      <c r="G184" s="110" t="s">
        <v>173</v>
      </c>
      <c r="H184" s="111"/>
      <c r="I184" s="112">
        <v>470</v>
      </c>
      <c r="J184" s="154">
        <f>ROUND(I184*H184,2)</f>
        <v>0</v>
      </c>
      <c r="K184" s="184"/>
      <c r="L184" s="161"/>
      <c r="M184" s="184"/>
      <c r="N184" s="161"/>
      <c r="O184" s="159">
        <f t="shared" si="1"/>
        <v>0</v>
      </c>
      <c r="P184" s="160">
        <f t="shared" si="2"/>
        <v>0</v>
      </c>
      <c r="T184" s="198"/>
      <c r="AG184" s="113" t="s">
        <v>122</v>
      </c>
      <c r="AI184" s="113" t="s">
        <v>118</v>
      </c>
      <c r="AJ184" s="113" t="s">
        <v>67</v>
      </c>
      <c r="AN184" s="17" t="s">
        <v>116</v>
      </c>
      <c r="AT184" s="114" t="e">
        <f>IF(#REF!="základní",J184,0)</f>
        <v>#REF!</v>
      </c>
      <c r="AU184" s="114" t="e">
        <f>IF(#REF!="snížená",J184,0)</f>
        <v>#REF!</v>
      </c>
      <c r="AV184" s="114" t="e">
        <f>IF(#REF!="zákl. přenesená",J184,0)</f>
        <v>#REF!</v>
      </c>
      <c r="AW184" s="114" t="e">
        <f>IF(#REF!="sníž. přenesená",J184,0)</f>
        <v>#REF!</v>
      </c>
      <c r="AX184" s="114" t="e">
        <f>IF(#REF!="nulová",J184,0)</f>
        <v>#REF!</v>
      </c>
      <c r="AY184" s="17" t="s">
        <v>65</v>
      </c>
      <c r="AZ184" s="114">
        <f>ROUND(I184*H184,2)</f>
        <v>0</v>
      </c>
      <c r="BA184" s="17" t="s">
        <v>122</v>
      </c>
      <c r="BB184" s="113" t="s">
        <v>217</v>
      </c>
    </row>
    <row r="185" spans="2:54" s="14" customFormat="1">
      <c r="B185" s="126"/>
      <c r="D185" s="116" t="s">
        <v>123</v>
      </c>
      <c r="E185" s="127" t="s">
        <v>1</v>
      </c>
      <c r="F185" s="128" t="s">
        <v>799</v>
      </c>
      <c r="H185" s="127"/>
      <c r="I185" s="129"/>
      <c r="K185" s="187"/>
      <c r="L185" s="176"/>
      <c r="M185" s="184"/>
      <c r="N185" s="161"/>
      <c r="O185" s="159"/>
      <c r="P185" s="160"/>
      <c r="S185" s="1"/>
      <c r="T185" s="198"/>
      <c r="AI185" s="127" t="s">
        <v>123</v>
      </c>
      <c r="AJ185" s="127" t="s">
        <v>67</v>
      </c>
      <c r="AK185" s="14" t="s">
        <v>65</v>
      </c>
      <c r="AL185" s="14" t="s">
        <v>28</v>
      </c>
      <c r="AM185" s="14" t="s">
        <v>57</v>
      </c>
      <c r="AN185" s="127" t="s">
        <v>116</v>
      </c>
    </row>
    <row r="186" spans="2:54" s="12" customFormat="1">
      <c r="B186" s="115"/>
      <c r="D186" s="116" t="s">
        <v>123</v>
      </c>
      <c r="E186" s="117" t="s">
        <v>1</v>
      </c>
      <c r="F186" s="118" t="s">
        <v>800</v>
      </c>
      <c r="H186" s="119"/>
      <c r="I186" s="120"/>
      <c r="K186" s="185"/>
      <c r="L186" s="174"/>
      <c r="M186" s="184"/>
      <c r="N186" s="161"/>
      <c r="O186" s="159"/>
      <c r="P186" s="160"/>
      <c r="S186" s="1"/>
      <c r="T186" s="198"/>
      <c r="AI186" s="117" t="s">
        <v>123</v>
      </c>
      <c r="AJ186" s="117" t="s">
        <v>67</v>
      </c>
      <c r="AK186" s="12" t="s">
        <v>67</v>
      </c>
      <c r="AL186" s="12" t="s">
        <v>28</v>
      </c>
      <c r="AM186" s="12" t="s">
        <v>57</v>
      </c>
      <c r="AN186" s="117" t="s">
        <v>116</v>
      </c>
    </row>
    <row r="187" spans="2:54" s="12" customFormat="1">
      <c r="B187" s="115"/>
      <c r="D187" s="116" t="s">
        <v>123</v>
      </c>
      <c r="E187" s="117" t="s">
        <v>1</v>
      </c>
      <c r="F187" s="118" t="s">
        <v>801</v>
      </c>
      <c r="H187" s="119"/>
      <c r="I187" s="120"/>
      <c r="K187" s="185"/>
      <c r="L187" s="174"/>
      <c r="M187" s="184"/>
      <c r="N187" s="161"/>
      <c r="O187" s="159"/>
      <c r="P187" s="160"/>
      <c r="S187" s="1"/>
      <c r="T187" s="198"/>
      <c r="AI187" s="117" t="s">
        <v>123</v>
      </c>
      <c r="AJ187" s="117" t="s">
        <v>67</v>
      </c>
      <c r="AK187" s="12" t="s">
        <v>67</v>
      </c>
      <c r="AL187" s="12" t="s">
        <v>28</v>
      </c>
      <c r="AM187" s="12" t="s">
        <v>57</v>
      </c>
      <c r="AN187" s="117" t="s">
        <v>116</v>
      </c>
    </row>
    <row r="188" spans="2:54" s="12" customFormat="1">
      <c r="B188" s="115"/>
      <c r="D188" s="116" t="s">
        <v>123</v>
      </c>
      <c r="E188" s="117" t="s">
        <v>1</v>
      </c>
      <c r="F188" s="118" t="s">
        <v>802</v>
      </c>
      <c r="H188" s="119"/>
      <c r="I188" s="120"/>
      <c r="K188" s="185"/>
      <c r="L188" s="174"/>
      <c r="M188" s="184"/>
      <c r="N188" s="161"/>
      <c r="O188" s="159"/>
      <c r="P188" s="160"/>
      <c r="S188" s="1"/>
      <c r="T188" s="198"/>
      <c r="AI188" s="117" t="s">
        <v>123</v>
      </c>
      <c r="AJ188" s="117" t="s">
        <v>67</v>
      </c>
      <c r="AK188" s="12" t="s">
        <v>67</v>
      </c>
      <c r="AL188" s="12" t="s">
        <v>28</v>
      </c>
      <c r="AM188" s="12" t="s">
        <v>57</v>
      </c>
      <c r="AN188" s="117" t="s">
        <v>116</v>
      </c>
    </row>
    <row r="189" spans="2:54" s="13" customFormat="1">
      <c r="B189" s="121"/>
      <c r="D189" s="116" t="s">
        <v>123</v>
      </c>
      <c r="E189" s="122" t="s">
        <v>1</v>
      </c>
      <c r="F189" s="123" t="s">
        <v>125</v>
      </c>
      <c r="H189" s="124"/>
      <c r="I189" s="125"/>
      <c r="K189" s="186"/>
      <c r="L189" s="175"/>
      <c r="M189" s="184"/>
      <c r="N189" s="161"/>
      <c r="O189" s="159"/>
      <c r="P189" s="160"/>
      <c r="S189" s="1"/>
      <c r="T189" s="198"/>
      <c r="AI189" s="122" t="s">
        <v>123</v>
      </c>
      <c r="AJ189" s="122" t="s">
        <v>67</v>
      </c>
      <c r="AK189" s="13" t="s">
        <v>122</v>
      </c>
      <c r="AL189" s="13" t="s">
        <v>28</v>
      </c>
      <c r="AM189" s="13" t="s">
        <v>65</v>
      </c>
      <c r="AN189" s="122" t="s">
        <v>116</v>
      </c>
    </row>
    <row r="190" spans="2:54" s="1" customFormat="1" ht="16.5" customHeight="1">
      <c r="B190" s="106"/>
      <c r="C190" s="130" t="s">
        <v>196</v>
      </c>
      <c r="D190" s="130" t="s">
        <v>224</v>
      </c>
      <c r="E190" s="131" t="s">
        <v>803</v>
      </c>
      <c r="F190" s="132" t="s">
        <v>804</v>
      </c>
      <c r="G190" s="133" t="s">
        <v>212</v>
      </c>
      <c r="H190" s="134"/>
      <c r="I190" s="135">
        <v>452</v>
      </c>
      <c r="J190" s="155">
        <f>ROUND(I190*H190,2)</f>
        <v>0</v>
      </c>
      <c r="K190" s="196"/>
      <c r="L190" s="161"/>
      <c r="M190" s="184"/>
      <c r="N190" s="161"/>
      <c r="O190" s="159">
        <f t="shared" si="1"/>
        <v>0</v>
      </c>
      <c r="P190" s="160">
        <f t="shared" si="2"/>
        <v>0</v>
      </c>
      <c r="T190" s="198"/>
      <c r="AG190" s="113" t="s">
        <v>140</v>
      </c>
      <c r="AI190" s="113" t="s">
        <v>224</v>
      </c>
      <c r="AJ190" s="113" t="s">
        <v>67</v>
      </c>
      <c r="AN190" s="17" t="s">
        <v>116</v>
      </c>
      <c r="AT190" s="114" t="e">
        <f>IF(#REF!="základní",J190,0)</f>
        <v>#REF!</v>
      </c>
      <c r="AU190" s="114" t="e">
        <f>IF(#REF!="snížená",J190,0)</f>
        <v>#REF!</v>
      </c>
      <c r="AV190" s="114" t="e">
        <f>IF(#REF!="zákl. přenesená",J190,0)</f>
        <v>#REF!</v>
      </c>
      <c r="AW190" s="114" t="e">
        <f>IF(#REF!="sníž. přenesená",J190,0)</f>
        <v>#REF!</v>
      </c>
      <c r="AX190" s="114" t="e">
        <f>IF(#REF!="nulová",J190,0)</f>
        <v>#REF!</v>
      </c>
      <c r="AY190" s="17" t="s">
        <v>65</v>
      </c>
      <c r="AZ190" s="114">
        <f>ROUND(I190*H190,2)</f>
        <v>0</v>
      </c>
      <c r="BA190" s="17" t="s">
        <v>122</v>
      </c>
      <c r="BB190" s="113" t="s">
        <v>221</v>
      </c>
    </row>
    <row r="191" spans="2:54" s="12" customFormat="1">
      <c r="B191" s="115"/>
      <c r="D191" s="116" t="s">
        <v>123</v>
      </c>
      <c r="E191" s="117" t="s">
        <v>1</v>
      </c>
      <c r="F191" s="118" t="s">
        <v>805</v>
      </c>
      <c r="H191" s="119"/>
      <c r="I191" s="120"/>
      <c r="K191" s="185"/>
      <c r="L191" s="174"/>
      <c r="M191" s="184"/>
      <c r="N191" s="161"/>
      <c r="O191" s="159"/>
      <c r="P191" s="160"/>
      <c r="S191" s="1"/>
      <c r="T191" s="198"/>
      <c r="AI191" s="117" t="s">
        <v>123</v>
      </c>
      <c r="AJ191" s="117" t="s">
        <v>67</v>
      </c>
      <c r="AK191" s="12" t="s">
        <v>67</v>
      </c>
      <c r="AL191" s="12" t="s">
        <v>28</v>
      </c>
      <c r="AM191" s="12" t="s">
        <v>57</v>
      </c>
      <c r="AN191" s="117" t="s">
        <v>116</v>
      </c>
    </row>
    <row r="192" spans="2:54" s="13" customFormat="1">
      <c r="B192" s="121"/>
      <c r="D192" s="116" t="s">
        <v>123</v>
      </c>
      <c r="E192" s="122" t="s">
        <v>1</v>
      </c>
      <c r="F192" s="123" t="s">
        <v>125</v>
      </c>
      <c r="H192" s="124"/>
      <c r="I192" s="125"/>
      <c r="K192" s="186"/>
      <c r="L192" s="175"/>
      <c r="M192" s="184"/>
      <c r="N192" s="161"/>
      <c r="O192" s="159"/>
      <c r="P192" s="160"/>
      <c r="S192" s="1"/>
      <c r="T192" s="198"/>
      <c r="AI192" s="122" t="s">
        <v>123</v>
      </c>
      <c r="AJ192" s="122" t="s">
        <v>67</v>
      </c>
      <c r="AK192" s="13" t="s">
        <v>122</v>
      </c>
      <c r="AL192" s="13" t="s">
        <v>28</v>
      </c>
      <c r="AM192" s="13" t="s">
        <v>65</v>
      </c>
      <c r="AN192" s="122" t="s">
        <v>116</v>
      </c>
    </row>
    <row r="193" spans="2:54" s="1" customFormat="1" ht="33" customHeight="1">
      <c r="B193" s="106"/>
      <c r="C193" s="107" t="s">
        <v>179</v>
      </c>
      <c r="D193" s="107" t="s">
        <v>118</v>
      </c>
      <c r="E193" s="108" t="s">
        <v>806</v>
      </c>
      <c r="F193" s="109" t="s">
        <v>807</v>
      </c>
      <c r="G193" s="110" t="s">
        <v>121</v>
      </c>
      <c r="H193" s="111"/>
      <c r="I193" s="112">
        <v>75.5</v>
      </c>
      <c r="J193" s="154">
        <f>ROUND(I193*H193,2)</f>
        <v>0</v>
      </c>
      <c r="K193" s="184"/>
      <c r="L193" s="161"/>
      <c r="M193" s="184"/>
      <c r="N193" s="161">
        <f t="shared" ref="N193:N244" si="3">M193*I193</f>
        <v>0</v>
      </c>
      <c r="O193" s="159">
        <f t="shared" ref="O193:O249" si="4">H193-M193-K193</f>
        <v>0</v>
      </c>
      <c r="P193" s="160">
        <f t="shared" ref="P193:P249" si="5">J193-N193-L193</f>
        <v>0</v>
      </c>
      <c r="T193" s="198"/>
      <c r="AG193" s="113" t="s">
        <v>122</v>
      </c>
      <c r="AI193" s="113" t="s">
        <v>118</v>
      </c>
      <c r="AJ193" s="113" t="s">
        <v>67</v>
      </c>
      <c r="AN193" s="17" t="s">
        <v>116</v>
      </c>
      <c r="AT193" s="114" t="e">
        <f>IF(#REF!="základní",J193,0)</f>
        <v>#REF!</v>
      </c>
      <c r="AU193" s="114" t="e">
        <f>IF(#REF!="snížená",J193,0)</f>
        <v>#REF!</v>
      </c>
      <c r="AV193" s="114" t="e">
        <f>IF(#REF!="zákl. přenesená",J193,0)</f>
        <v>#REF!</v>
      </c>
      <c r="AW193" s="114" t="e">
        <f>IF(#REF!="sníž. přenesená",J193,0)</f>
        <v>#REF!</v>
      </c>
      <c r="AX193" s="114" t="e">
        <f>IF(#REF!="nulová",J193,0)</f>
        <v>#REF!</v>
      </c>
      <c r="AY193" s="17" t="s">
        <v>65</v>
      </c>
      <c r="AZ193" s="114">
        <f>ROUND(I193*H193,2)</f>
        <v>0</v>
      </c>
      <c r="BA193" s="17" t="s">
        <v>122</v>
      </c>
      <c r="BB193" s="113" t="s">
        <v>227</v>
      </c>
    </row>
    <row r="194" spans="2:54" s="12" customFormat="1">
      <c r="B194" s="115"/>
      <c r="D194" s="116" t="s">
        <v>123</v>
      </c>
      <c r="E194" s="117" t="s">
        <v>1</v>
      </c>
      <c r="F194" s="118" t="s">
        <v>808</v>
      </c>
      <c r="H194" s="119"/>
      <c r="I194" s="120"/>
      <c r="K194" s="185"/>
      <c r="L194" s="174"/>
      <c r="M194" s="184"/>
      <c r="N194" s="161"/>
      <c r="O194" s="159"/>
      <c r="P194" s="160"/>
      <c r="S194" s="1"/>
      <c r="T194" s="198"/>
      <c r="AI194" s="117" t="s">
        <v>123</v>
      </c>
      <c r="AJ194" s="117" t="s">
        <v>67</v>
      </c>
      <c r="AK194" s="12" t="s">
        <v>67</v>
      </c>
      <c r="AL194" s="12" t="s">
        <v>28</v>
      </c>
      <c r="AM194" s="12" t="s">
        <v>57</v>
      </c>
      <c r="AN194" s="117" t="s">
        <v>116</v>
      </c>
    </row>
    <row r="195" spans="2:54" s="13" customFormat="1">
      <c r="B195" s="121"/>
      <c r="D195" s="116" t="s">
        <v>123</v>
      </c>
      <c r="E195" s="122" t="s">
        <v>1</v>
      </c>
      <c r="F195" s="123" t="s">
        <v>125</v>
      </c>
      <c r="H195" s="124"/>
      <c r="I195" s="125"/>
      <c r="K195" s="186"/>
      <c r="L195" s="175"/>
      <c r="M195" s="184"/>
      <c r="N195" s="161"/>
      <c r="O195" s="159"/>
      <c r="P195" s="160"/>
      <c r="S195" s="1"/>
      <c r="T195" s="198"/>
      <c r="AI195" s="122" t="s">
        <v>123</v>
      </c>
      <c r="AJ195" s="122" t="s">
        <v>67</v>
      </c>
      <c r="AK195" s="13" t="s">
        <v>122</v>
      </c>
      <c r="AL195" s="13" t="s">
        <v>28</v>
      </c>
      <c r="AM195" s="13" t="s">
        <v>65</v>
      </c>
      <c r="AN195" s="122" t="s">
        <v>116</v>
      </c>
    </row>
    <row r="196" spans="2:54" s="1" customFormat="1" ht="24.15" customHeight="1">
      <c r="B196" s="106"/>
      <c r="C196" s="107" t="s">
        <v>205</v>
      </c>
      <c r="D196" s="107" t="s">
        <v>118</v>
      </c>
      <c r="E196" s="108" t="s">
        <v>809</v>
      </c>
      <c r="F196" s="109" t="s">
        <v>810</v>
      </c>
      <c r="G196" s="110" t="s">
        <v>121</v>
      </c>
      <c r="H196" s="111"/>
      <c r="I196" s="112">
        <v>6.94</v>
      </c>
      <c r="J196" s="154">
        <f>ROUND(I196*H196,2)</f>
        <v>0</v>
      </c>
      <c r="K196" s="184"/>
      <c r="L196" s="161"/>
      <c r="M196" s="184"/>
      <c r="N196" s="161">
        <f t="shared" si="3"/>
        <v>0</v>
      </c>
      <c r="O196" s="159">
        <f t="shared" si="4"/>
        <v>0</v>
      </c>
      <c r="P196" s="160">
        <f t="shared" si="5"/>
        <v>0</v>
      </c>
      <c r="T196" s="198"/>
      <c r="AG196" s="113" t="s">
        <v>122</v>
      </c>
      <c r="AI196" s="113" t="s">
        <v>118</v>
      </c>
      <c r="AJ196" s="113" t="s">
        <v>67</v>
      </c>
      <c r="AN196" s="17" t="s">
        <v>116</v>
      </c>
      <c r="AT196" s="114" t="e">
        <f>IF(#REF!="základní",J196,0)</f>
        <v>#REF!</v>
      </c>
      <c r="AU196" s="114" t="e">
        <f>IF(#REF!="snížená",J196,0)</f>
        <v>#REF!</v>
      </c>
      <c r="AV196" s="114" t="e">
        <f>IF(#REF!="zákl. přenesená",J196,0)</f>
        <v>#REF!</v>
      </c>
      <c r="AW196" s="114" t="e">
        <f>IF(#REF!="sníž. přenesená",J196,0)</f>
        <v>#REF!</v>
      </c>
      <c r="AX196" s="114" t="e">
        <f>IF(#REF!="nulová",J196,0)</f>
        <v>#REF!</v>
      </c>
      <c r="AY196" s="17" t="s">
        <v>65</v>
      </c>
      <c r="AZ196" s="114">
        <f>ROUND(I196*H196,2)</f>
        <v>0</v>
      </c>
      <c r="BA196" s="17" t="s">
        <v>122</v>
      </c>
      <c r="BB196" s="113" t="s">
        <v>231</v>
      </c>
    </row>
    <row r="197" spans="2:54" s="12" customFormat="1">
      <c r="B197" s="115"/>
      <c r="D197" s="116" t="s">
        <v>123</v>
      </c>
      <c r="E197" s="117" t="s">
        <v>1</v>
      </c>
      <c r="F197" s="118" t="s">
        <v>811</v>
      </c>
      <c r="H197" s="119"/>
      <c r="I197" s="120"/>
      <c r="K197" s="185"/>
      <c r="L197" s="174"/>
      <c r="M197" s="184"/>
      <c r="N197" s="161"/>
      <c r="O197" s="159"/>
      <c r="P197" s="160"/>
      <c r="S197" s="1"/>
      <c r="T197" s="198"/>
      <c r="AI197" s="117" t="s">
        <v>123</v>
      </c>
      <c r="AJ197" s="117" t="s">
        <v>67</v>
      </c>
      <c r="AK197" s="12" t="s">
        <v>67</v>
      </c>
      <c r="AL197" s="12" t="s">
        <v>28</v>
      </c>
      <c r="AM197" s="12" t="s">
        <v>57</v>
      </c>
      <c r="AN197" s="117" t="s">
        <v>116</v>
      </c>
    </row>
    <row r="198" spans="2:54" s="13" customFormat="1">
      <c r="B198" s="121"/>
      <c r="D198" s="116" t="s">
        <v>123</v>
      </c>
      <c r="E198" s="122" t="s">
        <v>1</v>
      </c>
      <c r="F198" s="123" t="s">
        <v>125</v>
      </c>
      <c r="H198" s="124"/>
      <c r="I198" s="125"/>
      <c r="K198" s="186"/>
      <c r="L198" s="175"/>
      <c r="M198" s="184"/>
      <c r="N198" s="161"/>
      <c r="O198" s="159"/>
      <c r="P198" s="160"/>
      <c r="S198" s="1"/>
      <c r="T198" s="198"/>
      <c r="AI198" s="122" t="s">
        <v>123</v>
      </c>
      <c r="AJ198" s="122" t="s">
        <v>67</v>
      </c>
      <c r="AK198" s="13" t="s">
        <v>122</v>
      </c>
      <c r="AL198" s="13" t="s">
        <v>28</v>
      </c>
      <c r="AM198" s="13" t="s">
        <v>65</v>
      </c>
      <c r="AN198" s="122" t="s">
        <v>116</v>
      </c>
    </row>
    <row r="199" spans="2:54" s="1" customFormat="1" ht="16.5" customHeight="1">
      <c r="B199" s="106"/>
      <c r="C199" s="130" t="s">
        <v>184</v>
      </c>
      <c r="D199" s="130" t="s">
        <v>224</v>
      </c>
      <c r="E199" s="131" t="s">
        <v>812</v>
      </c>
      <c r="F199" s="132" t="s">
        <v>813</v>
      </c>
      <c r="G199" s="133" t="s">
        <v>236</v>
      </c>
      <c r="H199" s="134"/>
      <c r="I199" s="135">
        <v>140</v>
      </c>
      <c r="J199" s="155">
        <f>ROUND(I199*H199,2)</f>
        <v>0</v>
      </c>
      <c r="K199" s="196"/>
      <c r="L199" s="161"/>
      <c r="M199" s="184"/>
      <c r="N199" s="161">
        <f t="shared" si="3"/>
        <v>0</v>
      </c>
      <c r="O199" s="159">
        <f t="shared" si="4"/>
        <v>0</v>
      </c>
      <c r="P199" s="160">
        <f t="shared" si="5"/>
        <v>0</v>
      </c>
      <c r="T199" s="198"/>
      <c r="AG199" s="113" t="s">
        <v>140</v>
      </c>
      <c r="AI199" s="113" t="s">
        <v>224</v>
      </c>
      <c r="AJ199" s="113" t="s">
        <v>67</v>
      </c>
      <c r="AN199" s="17" t="s">
        <v>116</v>
      </c>
      <c r="AT199" s="114" t="e">
        <f>IF(#REF!="základní",J199,0)</f>
        <v>#REF!</v>
      </c>
      <c r="AU199" s="114" t="e">
        <f>IF(#REF!="snížená",J199,0)</f>
        <v>#REF!</v>
      </c>
      <c r="AV199" s="114" t="e">
        <f>IF(#REF!="zákl. přenesená",J199,0)</f>
        <v>#REF!</v>
      </c>
      <c r="AW199" s="114" t="e">
        <f>IF(#REF!="sníž. přenesená",J199,0)</f>
        <v>#REF!</v>
      </c>
      <c r="AX199" s="114" t="e">
        <f>IF(#REF!="nulová",J199,0)</f>
        <v>#REF!</v>
      </c>
      <c r="AY199" s="17" t="s">
        <v>65</v>
      </c>
      <c r="AZ199" s="114">
        <f>ROUND(I199*H199,2)</f>
        <v>0</v>
      </c>
      <c r="BA199" s="17" t="s">
        <v>122</v>
      </c>
      <c r="BB199" s="113" t="s">
        <v>237</v>
      </c>
    </row>
    <row r="200" spans="2:54" s="12" customFormat="1">
      <c r="B200" s="115"/>
      <c r="D200" s="116" t="s">
        <v>123</v>
      </c>
      <c r="E200" s="117" t="s">
        <v>1</v>
      </c>
      <c r="F200" s="118" t="s">
        <v>814</v>
      </c>
      <c r="H200" s="119"/>
      <c r="I200" s="120"/>
      <c r="K200" s="185"/>
      <c r="L200" s="174"/>
      <c r="M200" s="184"/>
      <c r="N200" s="161"/>
      <c r="O200" s="159"/>
      <c r="P200" s="160"/>
      <c r="S200" s="1"/>
      <c r="T200" s="198"/>
      <c r="AI200" s="117" t="s">
        <v>123</v>
      </c>
      <c r="AJ200" s="117" t="s">
        <v>67</v>
      </c>
      <c r="AK200" s="12" t="s">
        <v>67</v>
      </c>
      <c r="AL200" s="12" t="s">
        <v>28</v>
      </c>
      <c r="AM200" s="12" t="s">
        <v>57</v>
      </c>
      <c r="AN200" s="117" t="s">
        <v>116</v>
      </c>
    </row>
    <row r="201" spans="2:54" s="13" customFormat="1">
      <c r="B201" s="121"/>
      <c r="D201" s="116" t="s">
        <v>123</v>
      </c>
      <c r="E201" s="122" t="s">
        <v>1</v>
      </c>
      <c r="F201" s="123" t="s">
        <v>125</v>
      </c>
      <c r="H201" s="124"/>
      <c r="I201" s="125"/>
      <c r="K201" s="186"/>
      <c r="L201" s="175"/>
      <c r="M201" s="184"/>
      <c r="N201" s="161"/>
      <c r="O201" s="159"/>
      <c r="P201" s="160"/>
      <c r="S201" s="1"/>
      <c r="T201" s="198"/>
      <c r="AI201" s="122" t="s">
        <v>123</v>
      </c>
      <c r="AJ201" s="122" t="s">
        <v>67</v>
      </c>
      <c r="AK201" s="13" t="s">
        <v>122</v>
      </c>
      <c r="AL201" s="13" t="s">
        <v>28</v>
      </c>
      <c r="AM201" s="13" t="s">
        <v>65</v>
      </c>
      <c r="AN201" s="122" t="s">
        <v>116</v>
      </c>
    </row>
    <row r="202" spans="2:54" s="1" customFormat="1" ht="24.15" customHeight="1">
      <c r="B202" s="106"/>
      <c r="C202" s="107" t="s">
        <v>6</v>
      </c>
      <c r="D202" s="107" t="s">
        <v>118</v>
      </c>
      <c r="E202" s="108" t="s">
        <v>815</v>
      </c>
      <c r="F202" s="109" t="s">
        <v>816</v>
      </c>
      <c r="G202" s="110" t="s">
        <v>121</v>
      </c>
      <c r="H202" s="111"/>
      <c r="I202" s="112">
        <v>11.7</v>
      </c>
      <c r="J202" s="154">
        <f>ROUND(I202*H202,2)</f>
        <v>0</v>
      </c>
      <c r="K202" s="184"/>
      <c r="L202" s="161"/>
      <c r="M202" s="184"/>
      <c r="N202" s="161">
        <f t="shared" si="3"/>
        <v>0</v>
      </c>
      <c r="O202" s="159">
        <f t="shared" si="4"/>
        <v>0</v>
      </c>
      <c r="P202" s="160">
        <f t="shared" si="5"/>
        <v>0</v>
      </c>
      <c r="T202" s="198"/>
      <c r="AG202" s="113" t="s">
        <v>122</v>
      </c>
      <c r="AI202" s="113" t="s">
        <v>118</v>
      </c>
      <c r="AJ202" s="113" t="s">
        <v>67</v>
      </c>
      <c r="AN202" s="17" t="s">
        <v>116</v>
      </c>
      <c r="AT202" s="114" t="e">
        <f>IF(#REF!="základní",J202,0)</f>
        <v>#REF!</v>
      </c>
      <c r="AU202" s="114" t="e">
        <f>IF(#REF!="snížená",J202,0)</f>
        <v>#REF!</v>
      </c>
      <c r="AV202" s="114" t="e">
        <f>IF(#REF!="zákl. přenesená",J202,0)</f>
        <v>#REF!</v>
      </c>
      <c r="AW202" s="114" t="e">
        <f>IF(#REF!="sníž. přenesená",J202,0)</f>
        <v>#REF!</v>
      </c>
      <c r="AX202" s="114" t="e">
        <f>IF(#REF!="nulová",J202,0)</f>
        <v>#REF!</v>
      </c>
      <c r="AY202" s="17" t="s">
        <v>65</v>
      </c>
      <c r="AZ202" s="114">
        <f>ROUND(I202*H202,2)</f>
        <v>0</v>
      </c>
      <c r="BA202" s="17" t="s">
        <v>122</v>
      </c>
      <c r="BB202" s="113" t="s">
        <v>241</v>
      </c>
    </row>
    <row r="203" spans="2:54" s="12" customFormat="1">
      <c r="B203" s="115"/>
      <c r="D203" s="116" t="s">
        <v>123</v>
      </c>
      <c r="E203" s="117" t="s">
        <v>1</v>
      </c>
      <c r="F203" s="118" t="s">
        <v>817</v>
      </c>
      <c r="H203" s="119"/>
      <c r="I203" s="120"/>
      <c r="K203" s="185"/>
      <c r="L203" s="174"/>
      <c r="M203" s="184"/>
      <c r="N203" s="161"/>
      <c r="O203" s="159"/>
      <c r="P203" s="160"/>
      <c r="S203" s="1"/>
      <c r="T203" s="198"/>
      <c r="AI203" s="117" t="s">
        <v>123</v>
      </c>
      <c r="AJ203" s="117" t="s">
        <v>67</v>
      </c>
      <c r="AK203" s="12" t="s">
        <v>67</v>
      </c>
      <c r="AL203" s="12" t="s">
        <v>28</v>
      </c>
      <c r="AM203" s="12" t="s">
        <v>57</v>
      </c>
      <c r="AN203" s="117" t="s">
        <v>116</v>
      </c>
    </row>
    <row r="204" spans="2:54" s="13" customFormat="1">
      <c r="B204" s="121"/>
      <c r="D204" s="116" t="s">
        <v>123</v>
      </c>
      <c r="E204" s="122" t="s">
        <v>1</v>
      </c>
      <c r="F204" s="123" t="s">
        <v>125</v>
      </c>
      <c r="H204" s="124"/>
      <c r="I204" s="125"/>
      <c r="K204" s="186"/>
      <c r="L204" s="175"/>
      <c r="M204" s="184"/>
      <c r="N204" s="161"/>
      <c r="O204" s="159"/>
      <c r="P204" s="160"/>
      <c r="S204" s="1"/>
      <c r="T204" s="198"/>
      <c r="AI204" s="122" t="s">
        <v>123</v>
      </c>
      <c r="AJ204" s="122" t="s">
        <v>67</v>
      </c>
      <c r="AK204" s="13" t="s">
        <v>122</v>
      </c>
      <c r="AL204" s="13" t="s">
        <v>28</v>
      </c>
      <c r="AM204" s="13" t="s">
        <v>65</v>
      </c>
      <c r="AN204" s="122" t="s">
        <v>116</v>
      </c>
    </row>
    <row r="205" spans="2:54" s="1" customFormat="1" ht="16.5" customHeight="1">
      <c r="B205" s="106"/>
      <c r="C205" s="130" t="s">
        <v>188</v>
      </c>
      <c r="D205" s="130" t="s">
        <v>224</v>
      </c>
      <c r="E205" s="131" t="s">
        <v>818</v>
      </c>
      <c r="F205" s="132" t="s">
        <v>819</v>
      </c>
      <c r="G205" s="133" t="s">
        <v>236</v>
      </c>
      <c r="H205" s="134"/>
      <c r="I205" s="135">
        <v>139</v>
      </c>
      <c r="J205" s="155">
        <f>ROUND(I205*H205,2)</f>
        <v>0</v>
      </c>
      <c r="K205" s="196"/>
      <c r="L205" s="161"/>
      <c r="M205" s="184"/>
      <c r="N205" s="161">
        <f t="shared" si="3"/>
        <v>0</v>
      </c>
      <c r="O205" s="159">
        <f t="shared" si="4"/>
        <v>0</v>
      </c>
      <c r="P205" s="160">
        <f t="shared" si="5"/>
        <v>0</v>
      </c>
      <c r="T205" s="198"/>
      <c r="AG205" s="113" t="s">
        <v>140</v>
      </c>
      <c r="AI205" s="113" t="s">
        <v>224</v>
      </c>
      <c r="AJ205" s="113" t="s">
        <v>67</v>
      </c>
      <c r="AN205" s="17" t="s">
        <v>116</v>
      </c>
      <c r="AT205" s="114" t="e">
        <f>IF(#REF!="základní",J205,0)</f>
        <v>#REF!</v>
      </c>
      <c r="AU205" s="114" t="e">
        <f>IF(#REF!="snížená",J205,0)</f>
        <v>#REF!</v>
      </c>
      <c r="AV205" s="114" t="e">
        <f>IF(#REF!="zákl. přenesená",J205,0)</f>
        <v>#REF!</v>
      </c>
      <c r="AW205" s="114" t="e">
        <f>IF(#REF!="sníž. přenesená",J205,0)</f>
        <v>#REF!</v>
      </c>
      <c r="AX205" s="114" t="e">
        <f>IF(#REF!="nulová",J205,0)</f>
        <v>#REF!</v>
      </c>
      <c r="AY205" s="17" t="s">
        <v>65</v>
      </c>
      <c r="AZ205" s="114">
        <f>ROUND(I205*H205,2)</f>
        <v>0</v>
      </c>
      <c r="BA205" s="17" t="s">
        <v>122</v>
      </c>
      <c r="BB205" s="113" t="s">
        <v>246</v>
      </c>
    </row>
    <row r="206" spans="2:54" s="12" customFormat="1">
      <c r="B206" s="115"/>
      <c r="D206" s="116" t="s">
        <v>123</v>
      </c>
      <c r="E206" s="117" t="s">
        <v>1</v>
      </c>
      <c r="F206" s="118" t="s">
        <v>820</v>
      </c>
      <c r="H206" s="119"/>
      <c r="I206" s="120"/>
      <c r="K206" s="185"/>
      <c r="L206" s="174"/>
      <c r="M206" s="184"/>
      <c r="N206" s="161"/>
      <c r="O206" s="159"/>
      <c r="P206" s="160"/>
      <c r="S206" s="1"/>
      <c r="T206" s="198"/>
      <c r="AI206" s="117" t="s">
        <v>123</v>
      </c>
      <c r="AJ206" s="117" t="s">
        <v>67</v>
      </c>
      <c r="AK206" s="12" t="s">
        <v>67</v>
      </c>
      <c r="AL206" s="12" t="s">
        <v>28</v>
      </c>
      <c r="AM206" s="12" t="s">
        <v>57</v>
      </c>
      <c r="AN206" s="117" t="s">
        <v>116</v>
      </c>
    </row>
    <row r="207" spans="2:54" s="13" customFormat="1">
      <c r="B207" s="121"/>
      <c r="D207" s="116" t="s">
        <v>123</v>
      </c>
      <c r="E207" s="122" t="s">
        <v>1</v>
      </c>
      <c r="F207" s="123" t="s">
        <v>125</v>
      </c>
      <c r="H207" s="124"/>
      <c r="I207" s="125"/>
      <c r="K207" s="186"/>
      <c r="L207" s="175"/>
      <c r="M207" s="184"/>
      <c r="N207" s="161"/>
      <c r="O207" s="159"/>
      <c r="P207" s="160"/>
      <c r="S207" s="1"/>
      <c r="T207" s="198"/>
      <c r="AI207" s="122" t="s">
        <v>123</v>
      </c>
      <c r="AJ207" s="122" t="s">
        <v>67</v>
      </c>
      <c r="AK207" s="13" t="s">
        <v>122</v>
      </c>
      <c r="AL207" s="13" t="s">
        <v>28</v>
      </c>
      <c r="AM207" s="13" t="s">
        <v>65</v>
      </c>
      <c r="AN207" s="122" t="s">
        <v>116</v>
      </c>
    </row>
    <row r="208" spans="2:54" s="1" customFormat="1" ht="24.15" customHeight="1">
      <c r="B208" s="106"/>
      <c r="C208" s="107" t="s">
        <v>223</v>
      </c>
      <c r="D208" s="107" t="s">
        <v>118</v>
      </c>
      <c r="E208" s="108" t="s">
        <v>821</v>
      </c>
      <c r="F208" s="109" t="s">
        <v>822</v>
      </c>
      <c r="G208" s="110" t="s">
        <v>121</v>
      </c>
      <c r="H208" s="111"/>
      <c r="I208" s="112">
        <v>16.100000000000001</v>
      </c>
      <c r="J208" s="154">
        <f>ROUND(I208*H208,2)</f>
        <v>0</v>
      </c>
      <c r="K208" s="184"/>
      <c r="L208" s="161"/>
      <c r="M208" s="184"/>
      <c r="N208" s="161">
        <f t="shared" si="3"/>
        <v>0</v>
      </c>
      <c r="O208" s="159">
        <f t="shared" si="4"/>
        <v>0</v>
      </c>
      <c r="P208" s="160">
        <f t="shared" si="5"/>
        <v>0</v>
      </c>
      <c r="T208" s="198"/>
      <c r="AG208" s="113" t="s">
        <v>122</v>
      </c>
      <c r="AI208" s="113" t="s">
        <v>118</v>
      </c>
      <c r="AJ208" s="113" t="s">
        <v>67</v>
      </c>
      <c r="AN208" s="17" t="s">
        <v>116</v>
      </c>
      <c r="AT208" s="114" t="e">
        <f>IF(#REF!="základní",J208,0)</f>
        <v>#REF!</v>
      </c>
      <c r="AU208" s="114" t="e">
        <f>IF(#REF!="snížená",J208,0)</f>
        <v>#REF!</v>
      </c>
      <c r="AV208" s="114" t="e">
        <f>IF(#REF!="zákl. přenesená",J208,0)</f>
        <v>#REF!</v>
      </c>
      <c r="AW208" s="114" t="e">
        <f>IF(#REF!="sníž. přenesená",J208,0)</f>
        <v>#REF!</v>
      </c>
      <c r="AX208" s="114" t="e">
        <f>IF(#REF!="nulová",J208,0)</f>
        <v>#REF!</v>
      </c>
      <c r="AY208" s="17" t="s">
        <v>65</v>
      </c>
      <c r="AZ208" s="114">
        <f>ROUND(I208*H208,2)</f>
        <v>0</v>
      </c>
      <c r="BA208" s="17" t="s">
        <v>122</v>
      </c>
      <c r="BB208" s="113" t="s">
        <v>251</v>
      </c>
    </row>
    <row r="209" spans="2:54" s="14" customFormat="1">
      <c r="B209" s="126"/>
      <c r="D209" s="116" t="s">
        <v>123</v>
      </c>
      <c r="E209" s="127" t="s">
        <v>1</v>
      </c>
      <c r="F209" s="128" t="s">
        <v>823</v>
      </c>
      <c r="H209" s="127"/>
      <c r="I209" s="129"/>
      <c r="K209" s="187"/>
      <c r="L209" s="176"/>
      <c r="M209" s="184"/>
      <c r="N209" s="161"/>
      <c r="O209" s="159"/>
      <c r="P209" s="160"/>
      <c r="S209" s="1"/>
      <c r="T209" s="198"/>
      <c r="AI209" s="127" t="s">
        <v>123</v>
      </c>
      <c r="AJ209" s="127" t="s">
        <v>67</v>
      </c>
      <c r="AK209" s="14" t="s">
        <v>65</v>
      </c>
      <c r="AL209" s="14" t="s">
        <v>28</v>
      </c>
      <c r="AM209" s="14" t="s">
        <v>57</v>
      </c>
      <c r="AN209" s="127" t="s">
        <v>116</v>
      </c>
    </row>
    <row r="210" spans="2:54" s="12" customFormat="1">
      <c r="B210" s="115"/>
      <c r="D210" s="116" t="s">
        <v>123</v>
      </c>
      <c r="E210" s="117" t="s">
        <v>1</v>
      </c>
      <c r="F210" s="118" t="s">
        <v>824</v>
      </c>
      <c r="H210" s="119"/>
      <c r="I210" s="120"/>
      <c r="K210" s="185"/>
      <c r="L210" s="174"/>
      <c r="M210" s="184"/>
      <c r="N210" s="161"/>
      <c r="O210" s="159"/>
      <c r="P210" s="160"/>
      <c r="S210" s="1"/>
      <c r="T210" s="198"/>
      <c r="AI210" s="117" t="s">
        <v>123</v>
      </c>
      <c r="AJ210" s="117" t="s">
        <v>67</v>
      </c>
      <c r="AK210" s="12" t="s">
        <v>67</v>
      </c>
      <c r="AL210" s="12" t="s">
        <v>28</v>
      </c>
      <c r="AM210" s="12" t="s">
        <v>57</v>
      </c>
      <c r="AN210" s="117" t="s">
        <v>116</v>
      </c>
    </row>
    <row r="211" spans="2:54" s="13" customFormat="1">
      <c r="B211" s="121"/>
      <c r="D211" s="116" t="s">
        <v>123</v>
      </c>
      <c r="E211" s="122" t="s">
        <v>1</v>
      </c>
      <c r="F211" s="123" t="s">
        <v>125</v>
      </c>
      <c r="H211" s="124"/>
      <c r="I211" s="125"/>
      <c r="K211" s="186"/>
      <c r="L211" s="175"/>
      <c r="M211" s="184"/>
      <c r="N211" s="161"/>
      <c r="O211" s="159"/>
      <c r="P211" s="160"/>
      <c r="S211" s="1"/>
      <c r="T211" s="198"/>
      <c r="AI211" s="122" t="s">
        <v>123</v>
      </c>
      <c r="AJ211" s="122" t="s">
        <v>67</v>
      </c>
      <c r="AK211" s="13" t="s">
        <v>122</v>
      </c>
      <c r="AL211" s="13" t="s">
        <v>28</v>
      </c>
      <c r="AM211" s="13" t="s">
        <v>65</v>
      </c>
      <c r="AN211" s="122" t="s">
        <v>116</v>
      </c>
    </row>
    <row r="212" spans="2:54" s="1" customFormat="1" ht="24.15" customHeight="1">
      <c r="B212" s="106"/>
      <c r="C212" s="107" t="s">
        <v>199</v>
      </c>
      <c r="D212" s="107" t="s">
        <v>118</v>
      </c>
      <c r="E212" s="108" t="s">
        <v>825</v>
      </c>
      <c r="F212" s="109" t="s">
        <v>826</v>
      </c>
      <c r="G212" s="110" t="s">
        <v>121</v>
      </c>
      <c r="H212" s="111"/>
      <c r="I212" s="112">
        <v>83.8</v>
      </c>
      <c r="J212" s="154">
        <f>ROUND(I212*H212,2)</f>
        <v>0</v>
      </c>
      <c r="K212" s="184"/>
      <c r="L212" s="161"/>
      <c r="M212" s="184"/>
      <c r="N212" s="161">
        <f t="shared" si="3"/>
        <v>0</v>
      </c>
      <c r="O212" s="159">
        <f t="shared" si="4"/>
        <v>0</v>
      </c>
      <c r="P212" s="160">
        <f t="shared" si="5"/>
        <v>0</v>
      </c>
      <c r="T212" s="198"/>
      <c r="AG212" s="113" t="s">
        <v>122</v>
      </c>
      <c r="AI212" s="113" t="s">
        <v>118</v>
      </c>
      <c r="AJ212" s="113" t="s">
        <v>67</v>
      </c>
      <c r="AN212" s="17" t="s">
        <v>116</v>
      </c>
      <c r="AT212" s="114" t="e">
        <f>IF(#REF!="základní",J212,0)</f>
        <v>#REF!</v>
      </c>
      <c r="AU212" s="114" t="e">
        <f>IF(#REF!="snížená",J212,0)</f>
        <v>#REF!</v>
      </c>
      <c r="AV212" s="114" t="e">
        <f>IF(#REF!="zákl. přenesená",J212,0)</f>
        <v>#REF!</v>
      </c>
      <c r="AW212" s="114" t="e">
        <f>IF(#REF!="sníž. přenesená",J212,0)</f>
        <v>#REF!</v>
      </c>
      <c r="AX212" s="114" t="e">
        <f>IF(#REF!="nulová",J212,0)</f>
        <v>#REF!</v>
      </c>
      <c r="AY212" s="17" t="s">
        <v>65</v>
      </c>
      <c r="AZ212" s="114">
        <f>ROUND(I212*H212,2)</f>
        <v>0</v>
      </c>
      <c r="BA212" s="17" t="s">
        <v>122</v>
      </c>
      <c r="BB212" s="113" t="s">
        <v>256</v>
      </c>
    </row>
    <row r="213" spans="2:54" s="12" customFormat="1">
      <c r="B213" s="115"/>
      <c r="D213" s="116" t="s">
        <v>123</v>
      </c>
      <c r="E213" s="117" t="s">
        <v>1</v>
      </c>
      <c r="F213" s="118" t="s">
        <v>827</v>
      </c>
      <c r="H213" s="119"/>
      <c r="I213" s="120"/>
      <c r="K213" s="185"/>
      <c r="L213" s="174"/>
      <c r="M213" s="184"/>
      <c r="N213" s="161"/>
      <c r="O213" s="159"/>
      <c r="P213" s="160"/>
      <c r="S213" s="1"/>
      <c r="T213" s="198"/>
      <c r="AI213" s="117" t="s">
        <v>123</v>
      </c>
      <c r="AJ213" s="117" t="s">
        <v>67</v>
      </c>
      <c r="AK213" s="12" t="s">
        <v>67</v>
      </c>
      <c r="AL213" s="12" t="s">
        <v>28</v>
      </c>
      <c r="AM213" s="12" t="s">
        <v>57</v>
      </c>
      <c r="AN213" s="117" t="s">
        <v>116</v>
      </c>
    </row>
    <row r="214" spans="2:54" s="13" customFormat="1">
      <c r="B214" s="121"/>
      <c r="D214" s="116" t="s">
        <v>123</v>
      </c>
      <c r="E214" s="122" t="s">
        <v>1</v>
      </c>
      <c r="F214" s="123" t="s">
        <v>125</v>
      </c>
      <c r="H214" s="124"/>
      <c r="I214" s="125"/>
      <c r="K214" s="186"/>
      <c r="L214" s="175"/>
      <c r="M214" s="184"/>
      <c r="N214" s="161"/>
      <c r="O214" s="159"/>
      <c r="P214" s="160"/>
      <c r="S214" s="1"/>
      <c r="T214" s="198"/>
      <c r="AI214" s="122" t="s">
        <v>123</v>
      </c>
      <c r="AJ214" s="122" t="s">
        <v>67</v>
      </c>
      <c r="AK214" s="13" t="s">
        <v>122</v>
      </c>
      <c r="AL214" s="13" t="s">
        <v>28</v>
      </c>
      <c r="AM214" s="13" t="s">
        <v>65</v>
      </c>
      <c r="AN214" s="122" t="s">
        <v>116</v>
      </c>
    </row>
    <row r="215" spans="2:54" s="1" customFormat="1" ht="24.15" customHeight="1">
      <c r="B215" s="106"/>
      <c r="C215" s="107" t="s">
        <v>233</v>
      </c>
      <c r="D215" s="107" t="s">
        <v>118</v>
      </c>
      <c r="E215" s="108" t="s">
        <v>828</v>
      </c>
      <c r="F215" s="109" t="s">
        <v>829</v>
      </c>
      <c r="G215" s="110" t="s">
        <v>121</v>
      </c>
      <c r="H215" s="111"/>
      <c r="I215" s="112">
        <v>81.900000000000006</v>
      </c>
      <c r="J215" s="154">
        <f>ROUND(I215*H215,2)</f>
        <v>0</v>
      </c>
      <c r="K215" s="184"/>
      <c r="L215" s="161"/>
      <c r="M215" s="184"/>
      <c r="N215" s="161">
        <f t="shared" si="3"/>
        <v>0</v>
      </c>
      <c r="O215" s="159">
        <f t="shared" si="4"/>
        <v>0</v>
      </c>
      <c r="P215" s="160">
        <f t="shared" si="5"/>
        <v>0</v>
      </c>
      <c r="T215" s="198"/>
      <c r="AG215" s="113" t="s">
        <v>122</v>
      </c>
      <c r="AI215" s="113" t="s">
        <v>118</v>
      </c>
      <c r="AJ215" s="113" t="s">
        <v>67</v>
      </c>
      <c r="AN215" s="17" t="s">
        <v>116</v>
      </c>
      <c r="AT215" s="114" t="e">
        <f>IF(#REF!="základní",J215,0)</f>
        <v>#REF!</v>
      </c>
      <c r="AU215" s="114" t="e">
        <f>IF(#REF!="snížená",J215,0)</f>
        <v>#REF!</v>
      </c>
      <c r="AV215" s="114" t="e">
        <f>IF(#REF!="zákl. přenesená",J215,0)</f>
        <v>#REF!</v>
      </c>
      <c r="AW215" s="114" t="e">
        <f>IF(#REF!="sníž. přenesená",J215,0)</f>
        <v>#REF!</v>
      </c>
      <c r="AX215" s="114" t="e">
        <f>IF(#REF!="nulová",J215,0)</f>
        <v>#REF!</v>
      </c>
      <c r="AY215" s="17" t="s">
        <v>65</v>
      </c>
      <c r="AZ215" s="114">
        <f>ROUND(I215*H215,2)</f>
        <v>0</v>
      </c>
      <c r="BA215" s="17" t="s">
        <v>122</v>
      </c>
      <c r="BB215" s="113" t="s">
        <v>260</v>
      </c>
    </row>
    <row r="216" spans="2:54" s="12" customFormat="1">
      <c r="B216" s="115"/>
      <c r="D216" s="116" t="s">
        <v>123</v>
      </c>
      <c r="E216" s="117" t="s">
        <v>1</v>
      </c>
      <c r="F216" s="118" t="s">
        <v>827</v>
      </c>
      <c r="H216" s="119"/>
      <c r="I216" s="120"/>
      <c r="K216" s="185"/>
      <c r="L216" s="174"/>
      <c r="M216" s="184"/>
      <c r="N216" s="161"/>
      <c r="O216" s="159"/>
      <c r="P216" s="160"/>
      <c r="S216" s="1"/>
      <c r="T216" s="198"/>
      <c r="AI216" s="117" t="s">
        <v>123</v>
      </c>
      <c r="AJ216" s="117" t="s">
        <v>67</v>
      </c>
      <c r="AK216" s="12" t="s">
        <v>67</v>
      </c>
      <c r="AL216" s="12" t="s">
        <v>28</v>
      </c>
      <c r="AM216" s="12" t="s">
        <v>57</v>
      </c>
      <c r="AN216" s="117" t="s">
        <v>116</v>
      </c>
    </row>
    <row r="217" spans="2:54" s="13" customFormat="1">
      <c r="B217" s="121"/>
      <c r="D217" s="116" t="s">
        <v>123</v>
      </c>
      <c r="E217" s="122" t="s">
        <v>1</v>
      </c>
      <c r="F217" s="123" t="s">
        <v>125</v>
      </c>
      <c r="H217" s="124"/>
      <c r="I217" s="125"/>
      <c r="K217" s="186"/>
      <c r="L217" s="175"/>
      <c r="M217" s="184"/>
      <c r="N217" s="161"/>
      <c r="O217" s="159"/>
      <c r="P217" s="160"/>
      <c r="S217" s="1"/>
      <c r="T217" s="198"/>
      <c r="AI217" s="122" t="s">
        <v>123</v>
      </c>
      <c r="AJ217" s="122" t="s">
        <v>67</v>
      </c>
      <c r="AK217" s="13" t="s">
        <v>122</v>
      </c>
      <c r="AL217" s="13" t="s">
        <v>28</v>
      </c>
      <c r="AM217" s="13" t="s">
        <v>65</v>
      </c>
      <c r="AN217" s="122" t="s">
        <v>116</v>
      </c>
    </row>
    <row r="218" spans="2:54" s="1" customFormat="1" ht="16.5" customHeight="1">
      <c r="B218" s="106"/>
      <c r="C218" s="130" t="s">
        <v>203</v>
      </c>
      <c r="D218" s="130" t="s">
        <v>224</v>
      </c>
      <c r="E218" s="131" t="s">
        <v>830</v>
      </c>
      <c r="F218" s="132" t="s">
        <v>831</v>
      </c>
      <c r="G218" s="133" t="s">
        <v>212</v>
      </c>
      <c r="H218" s="134"/>
      <c r="I218" s="135">
        <v>476</v>
      </c>
      <c r="J218" s="155">
        <f>ROUND(I218*H218,2)</f>
        <v>0</v>
      </c>
      <c r="K218" s="196"/>
      <c r="L218" s="161"/>
      <c r="M218" s="184"/>
      <c r="N218" s="161">
        <f t="shared" si="3"/>
        <v>0</v>
      </c>
      <c r="O218" s="159">
        <f t="shared" si="4"/>
        <v>0</v>
      </c>
      <c r="P218" s="160">
        <f t="shared" si="5"/>
        <v>0</v>
      </c>
      <c r="T218" s="198"/>
      <c r="AG218" s="113" t="s">
        <v>140</v>
      </c>
      <c r="AI218" s="113" t="s">
        <v>224</v>
      </c>
      <c r="AJ218" s="113" t="s">
        <v>67</v>
      </c>
      <c r="AN218" s="17" t="s">
        <v>116</v>
      </c>
      <c r="AT218" s="114" t="e">
        <f>IF(#REF!="základní",J218,0)</f>
        <v>#REF!</v>
      </c>
      <c r="AU218" s="114" t="e">
        <f>IF(#REF!="snížená",J218,0)</f>
        <v>#REF!</v>
      </c>
      <c r="AV218" s="114" t="e">
        <f>IF(#REF!="zákl. přenesená",J218,0)</f>
        <v>#REF!</v>
      </c>
      <c r="AW218" s="114" t="e">
        <f>IF(#REF!="sníž. přenesená",J218,0)</f>
        <v>#REF!</v>
      </c>
      <c r="AX218" s="114" t="e">
        <f>IF(#REF!="nulová",J218,0)</f>
        <v>#REF!</v>
      </c>
      <c r="AY218" s="17" t="s">
        <v>65</v>
      </c>
      <c r="AZ218" s="114">
        <f>ROUND(I218*H218,2)</f>
        <v>0</v>
      </c>
      <c r="BA218" s="17" t="s">
        <v>122</v>
      </c>
      <c r="BB218" s="113" t="s">
        <v>265</v>
      </c>
    </row>
    <row r="219" spans="2:54" s="12" customFormat="1">
      <c r="B219" s="115"/>
      <c r="D219" s="116" t="s">
        <v>123</v>
      </c>
      <c r="E219" s="117" t="s">
        <v>1</v>
      </c>
      <c r="F219" s="118" t="s">
        <v>832</v>
      </c>
      <c r="H219" s="119"/>
      <c r="I219" s="120"/>
      <c r="K219" s="185"/>
      <c r="L219" s="174"/>
      <c r="M219" s="184"/>
      <c r="N219" s="161"/>
      <c r="O219" s="159"/>
      <c r="P219" s="160"/>
      <c r="AI219" s="117" t="s">
        <v>123</v>
      </c>
      <c r="AJ219" s="117" t="s">
        <v>67</v>
      </c>
      <c r="AK219" s="12" t="s">
        <v>67</v>
      </c>
      <c r="AL219" s="12" t="s">
        <v>28</v>
      </c>
      <c r="AM219" s="12" t="s">
        <v>57</v>
      </c>
      <c r="AN219" s="117" t="s">
        <v>116</v>
      </c>
    </row>
    <row r="220" spans="2:54" s="13" customFormat="1">
      <c r="B220" s="121"/>
      <c r="D220" s="116" t="s">
        <v>123</v>
      </c>
      <c r="E220" s="122" t="s">
        <v>1</v>
      </c>
      <c r="F220" s="123" t="s">
        <v>125</v>
      </c>
      <c r="H220" s="124"/>
      <c r="I220" s="125"/>
      <c r="K220" s="186"/>
      <c r="L220" s="175"/>
      <c r="M220" s="184"/>
      <c r="N220" s="161"/>
      <c r="O220" s="159"/>
      <c r="P220" s="160"/>
      <c r="AI220" s="122" t="s">
        <v>123</v>
      </c>
      <c r="AJ220" s="122" t="s">
        <v>67</v>
      </c>
      <c r="AK220" s="13" t="s">
        <v>122</v>
      </c>
      <c r="AL220" s="13" t="s">
        <v>28</v>
      </c>
      <c r="AM220" s="13" t="s">
        <v>65</v>
      </c>
      <c r="AN220" s="122" t="s">
        <v>116</v>
      </c>
    </row>
    <row r="221" spans="2:54" s="11" customFormat="1" ht="22.95" customHeight="1">
      <c r="B221" s="97"/>
      <c r="D221" s="98" t="s">
        <v>56</v>
      </c>
      <c r="E221" s="104" t="s">
        <v>67</v>
      </c>
      <c r="F221" s="104" t="s">
        <v>248</v>
      </c>
      <c r="I221" s="100"/>
      <c r="J221" s="105">
        <f>AZ221</f>
        <v>0</v>
      </c>
      <c r="K221" s="189"/>
      <c r="L221" s="177"/>
      <c r="M221" s="184"/>
      <c r="N221" s="161"/>
      <c r="O221" s="159"/>
      <c r="P221" s="160"/>
      <c r="AG221" s="98" t="s">
        <v>65</v>
      </c>
      <c r="AI221" s="102" t="s">
        <v>56</v>
      </c>
      <c r="AJ221" s="102" t="s">
        <v>65</v>
      </c>
      <c r="AN221" s="98" t="s">
        <v>116</v>
      </c>
      <c r="AZ221" s="103">
        <f>SUM(AZ222:AZ224)</f>
        <v>0</v>
      </c>
    </row>
    <row r="222" spans="2:54" s="1" customFormat="1" ht="37.950000000000003" customHeight="1">
      <c r="B222" s="106"/>
      <c r="C222" s="107" t="s">
        <v>243</v>
      </c>
      <c r="D222" s="107" t="s">
        <v>118</v>
      </c>
      <c r="E222" s="108" t="s">
        <v>636</v>
      </c>
      <c r="F222" s="109" t="s">
        <v>637</v>
      </c>
      <c r="G222" s="110" t="s">
        <v>160</v>
      </c>
      <c r="H222" s="111"/>
      <c r="I222" s="112">
        <v>70</v>
      </c>
      <c r="J222" s="154">
        <f>ROUND(I222*H222,2)</f>
        <v>0</v>
      </c>
      <c r="K222" s="184"/>
      <c r="L222" s="161"/>
      <c r="M222" s="184"/>
      <c r="N222" s="161">
        <f t="shared" si="3"/>
        <v>0</v>
      </c>
      <c r="O222" s="159">
        <f t="shared" si="4"/>
        <v>0</v>
      </c>
      <c r="P222" s="160">
        <f t="shared" si="5"/>
        <v>0</v>
      </c>
      <c r="AG222" s="113" t="s">
        <v>122</v>
      </c>
      <c r="AI222" s="113" t="s">
        <v>118</v>
      </c>
      <c r="AJ222" s="113" t="s">
        <v>67</v>
      </c>
      <c r="AN222" s="17" t="s">
        <v>116</v>
      </c>
      <c r="AT222" s="114" t="e">
        <f>IF(#REF!="základní",J222,0)</f>
        <v>#REF!</v>
      </c>
      <c r="AU222" s="114" t="e">
        <f>IF(#REF!="snížená",J222,0)</f>
        <v>#REF!</v>
      </c>
      <c r="AV222" s="114" t="e">
        <f>IF(#REF!="zákl. přenesená",J222,0)</f>
        <v>#REF!</v>
      </c>
      <c r="AW222" s="114" t="e">
        <f>IF(#REF!="sníž. přenesená",J222,0)</f>
        <v>#REF!</v>
      </c>
      <c r="AX222" s="114" t="e">
        <f>IF(#REF!="nulová",J222,0)</f>
        <v>#REF!</v>
      </c>
      <c r="AY222" s="17" t="s">
        <v>65</v>
      </c>
      <c r="AZ222" s="114">
        <f>ROUND(I222*H222,2)</f>
        <v>0</v>
      </c>
      <c r="BA222" s="17" t="s">
        <v>122</v>
      </c>
      <c r="BB222" s="113" t="s">
        <v>270</v>
      </c>
    </row>
    <row r="223" spans="2:54" s="12" customFormat="1">
      <c r="B223" s="115"/>
      <c r="D223" s="116" t="s">
        <v>123</v>
      </c>
      <c r="E223" s="117" t="s">
        <v>1</v>
      </c>
      <c r="F223" s="118" t="s">
        <v>833</v>
      </c>
      <c r="H223" s="119"/>
      <c r="I223" s="120"/>
      <c r="K223" s="185"/>
      <c r="L223" s="174"/>
      <c r="M223" s="184"/>
      <c r="N223" s="161"/>
      <c r="O223" s="159"/>
      <c r="P223" s="160"/>
      <c r="AI223" s="117" t="s">
        <v>123</v>
      </c>
      <c r="AJ223" s="117" t="s">
        <v>67</v>
      </c>
      <c r="AK223" s="12" t="s">
        <v>67</v>
      </c>
      <c r="AL223" s="12" t="s">
        <v>28</v>
      </c>
      <c r="AM223" s="12" t="s">
        <v>57</v>
      </c>
      <c r="AN223" s="117" t="s">
        <v>116</v>
      </c>
    </row>
    <row r="224" spans="2:54" s="13" customFormat="1">
      <c r="B224" s="121"/>
      <c r="D224" s="116" t="s">
        <v>123</v>
      </c>
      <c r="E224" s="122" t="s">
        <v>1</v>
      </c>
      <c r="F224" s="123" t="s">
        <v>125</v>
      </c>
      <c r="H224" s="124"/>
      <c r="I224" s="125"/>
      <c r="K224" s="186"/>
      <c r="L224" s="175"/>
      <c r="M224" s="184"/>
      <c r="N224" s="161"/>
      <c r="O224" s="159"/>
      <c r="P224" s="160"/>
      <c r="AI224" s="122" t="s">
        <v>123</v>
      </c>
      <c r="AJ224" s="122" t="s">
        <v>67</v>
      </c>
      <c r="AK224" s="13" t="s">
        <v>122</v>
      </c>
      <c r="AL224" s="13" t="s">
        <v>28</v>
      </c>
      <c r="AM224" s="13" t="s">
        <v>65</v>
      </c>
      <c r="AN224" s="122" t="s">
        <v>116</v>
      </c>
    </row>
    <row r="225" spans="2:54" s="11" customFormat="1" ht="22.95" customHeight="1">
      <c r="B225" s="97"/>
      <c r="D225" s="98" t="s">
        <v>56</v>
      </c>
      <c r="E225" s="104" t="s">
        <v>130</v>
      </c>
      <c r="F225" s="104" t="s">
        <v>834</v>
      </c>
      <c r="I225" s="100"/>
      <c r="J225" s="105">
        <f>AZ225</f>
        <v>0</v>
      </c>
      <c r="K225" s="189"/>
      <c r="L225" s="177"/>
      <c r="M225" s="184"/>
      <c r="N225" s="161"/>
      <c r="O225" s="159"/>
      <c r="P225" s="160"/>
      <c r="AG225" s="98" t="s">
        <v>65</v>
      </c>
      <c r="AI225" s="102" t="s">
        <v>56</v>
      </c>
      <c r="AJ225" s="102" t="s">
        <v>65</v>
      </c>
      <c r="AN225" s="98" t="s">
        <v>116</v>
      </c>
      <c r="AZ225" s="103">
        <f>SUM(AZ226:AZ235)</f>
        <v>0</v>
      </c>
    </row>
    <row r="226" spans="2:54" s="1" customFormat="1" ht="24.15" customHeight="1">
      <c r="B226" s="106"/>
      <c r="C226" s="107" t="s">
        <v>208</v>
      </c>
      <c r="D226" s="107" t="s">
        <v>118</v>
      </c>
      <c r="E226" s="108" t="s">
        <v>835</v>
      </c>
      <c r="F226" s="109" t="s">
        <v>836</v>
      </c>
      <c r="G226" s="110" t="s">
        <v>173</v>
      </c>
      <c r="H226" s="111"/>
      <c r="I226" s="112">
        <v>7560</v>
      </c>
      <c r="J226" s="154">
        <f>ROUND(I226*H226,2)</f>
        <v>0</v>
      </c>
      <c r="K226" s="184"/>
      <c r="L226" s="161"/>
      <c r="M226" s="184"/>
      <c r="N226" s="161">
        <f t="shared" si="3"/>
        <v>0</v>
      </c>
      <c r="O226" s="159">
        <f t="shared" si="4"/>
        <v>0</v>
      </c>
      <c r="P226" s="160">
        <f t="shared" si="5"/>
        <v>0</v>
      </c>
      <c r="AG226" s="113" t="s">
        <v>122</v>
      </c>
      <c r="AI226" s="113" t="s">
        <v>118</v>
      </c>
      <c r="AJ226" s="113" t="s">
        <v>67</v>
      </c>
      <c r="AN226" s="17" t="s">
        <v>116</v>
      </c>
      <c r="AT226" s="114" t="e">
        <f>IF(#REF!="základní",J226,0)</f>
        <v>#REF!</v>
      </c>
      <c r="AU226" s="114" t="e">
        <f>IF(#REF!="snížená",J226,0)</f>
        <v>#REF!</v>
      </c>
      <c r="AV226" s="114" t="e">
        <f>IF(#REF!="zákl. přenesená",J226,0)</f>
        <v>#REF!</v>
      </c>
      <c r="AW226" s="114" t="e">
        <f>IF(#REF!="sníž. přenesená",J226,0)</f>
        <v>#REF!</v>
      </c>
      <c r="AX226" s="114" t="e">
        <f>IF(#REF!="nulová",J226,0)</f>
        <v>#REF!</v>
      </c>
      <c r="AY226" s="17" t="s">
        <v>65</v>
      </c>
      <c r="AZ226" s="114">
        <f>ROUND(I226*H226,2)</f>
        <v>0</v>
      </c>
      <c r="BA226" s="17" t="s">
        <v>122</v>
      </c>
      <c r="BB226" s="113" t="s">
        <v>275</v>
      </c>
    </row>
    <row r="227" spans="2:54" s="14" customFormat="1">
      <c r="B227" s="126"/>
      <c r="D227" s="116" t="s">
        <v>123</v>
      </c>
      <c r="E227" s="127" t="s">
        <v>1</v>
      </c>
      <c r="F227" s="128" t="s">
        <v>602</v>
      </c>
      <c r="H227" s="127"/>
      <c r="I227" s="129"/>
      <c r="K227" s="187"/>
      <c r="L227" s="176"/>
      <c r="M227" s="184"/>
      <c r="N227" s="161"/>
      <c r="O227" s="159"/>
      <c r="P227" s="160"/>
      <c r="AI227" s="127" t="s">
        <v>123</v>
      </c>
      <c r="AJ227" s="127" t="s">
        <v>67</v>
      </c>
      <c r="AK227" s="14" t="s">
        <v>65</v>
      </c>
      <c r="AL227" s="14" t="s">
        <v>28</v>
      </c>
      <c r="AM227" s="14" t="s">
        <v>57</v>
      </c>
      <c r="AN227" s="127" t="s">
        <v>116</v>
      </c>
    </row>
    <row r="228" spans="2:54" s="12" customFormat="1" ht="20.399999999999999">
      <c r="B228" s="115"/>
      <c r="D228" s="116" t="s">
        <v>123</v>
      </c>
      <c r="E228" s="117" t="s">
        <v>1</v>
      </c>
      <c r="F228" s="118" t="s">
        <v>837</v>
      </c>
      <c r="H228" s="119"/>
      <c r="I228" s="120"/>
      <c r="K228" s="185"/>
      <c r="L228" s="174"/>
      <c r="M228" s="184"/>
      <c r="N228" s="161"/>
      <c r="O228" s="159"/>
      <c r="P228" s="160"/>
      <c r="AI228" s="117" t="s">
        <v>123</v>
      </c>
      <c r="AJ228" s="117" t="s">
        <v>67</v>
      </c>
      <c r="AK228" s="12" t="s">
        <v>67</v>
      </c>
      <c r="AL228" s="12" t="s">
        <v>28</v>
      </c>
      <c r="AM228" s="12" t="s">
        <v>57</v>
      </c>
      <c r="AN228" s="117" t="s">
        <v>116</v>
      </c>
    </row>
    <row r="229" spans="2:54" s="12" customFormat="1" ht="30.6">
      <c r="B229" s="115"/>
      <c r="D229" s="116" t="s">
        <v>123</v>
      </c>
      <c r="E229" s="117" t="s">
        <v>1</v>
      </c>
      <c r="F229" s="118" t="s">
        <v>838</v>
      </c>
      <c r="H229" s="119"/>
      <c r="I229" s="120"/>
      <c r="K229" s="185"/>
      <c r="L229" s="174"/>
      <c r="M229" s="184"/>
      <c r="N229" s="161"/>
      <c r="O229" s="159"/>
      <c r="P229" s="160"/>
      <c r="AI229" s="117" t="s">
        <v>123</v>
      </c>
      <c r="AJ229" s="117" t="s">
        <v>67</v>
      </c>
      <c r="AK229" s="12" t="s">
        <v>67</v>
      </c>
      <c r="AL229" s="12" t="s">
        <v>28</v>
      </c>
      <c r="AM229" s="12" t="s">
        <v>57</v>
      </c>
      <c r="AN229" s="117" t="s">
        <v>116</v>
      </c>
    </row>
    <row r="230" spans="2:54" s="13" customFormat="1">
      <c r="B230" s="121"/>
      <c r="D230" s="116" t="s">
        <v>123</v>
      </c>
      <c r="E230" s="122" t="s">
        <v>1</v>
      </c>
      <c r="F230" s="123" t="s">
        <v>125</v>
      </c>
      <c r="H230" s="124"/>
      <c r="I230" s="125"/>
      <c r="K230" s="186"/>
      <c r="L230" s="175"/>
      <c r="M230" s="184"/>
      <c r="N230" s="161"/>
      <c r="O230" s="159"/>
      <c r="P230" s="160"/>
      <c r="AI230" s="122" t="s">
        <v>123</v>
      </c>
      <c r="AJ230" s="122" t="s">
        <v>67</v>
      </c>
      <c r="AK230" s="13" t="s">
        <v>122</v>
      </c>
      <c r="AL230" s="13" t="s">
        <v>28</v>
      </c>
      <c r="AM230" s="13" t="s">
        <v>65</v>
      </c>
      <c r="AN230" s="122" t="s">
        <v>116</v>
      </c>
    </row>
    <row r="231" spans="2:54" s="1" customFormat="1" ht="21.75" customHeight="1">
      <c r="B231" s="106"/>
      <c r="C231" s="107" t="s">
        <v>253</v>
      </c>
      <c r="D231" s="107" t="s">
        <v>118</v>
      </c>
      <c r="E231" s="108" t="s">
        <v>839</v>
      </c>
      <c r="F231" s="109" t="s">
        <v>840</v>
      </c>
      <c r="G231" s="110" t="s">
        <v>160</v>
      </c>
      <c r="H231" s="111"/>
      <c r="I231" s="112">
        <v>52.1</v>
      </c>
      <c r="J231" s="154">
        <f>ROUND(I231*H231,2)</f>
        <v>0</v>
      </c>
      <c r="K231" s="184"/>
      <c r="L231" s="161"/>
      <c r="M231" s="184"/>
      <c r="N231" s="161">
        <f t="shared" si="3"/>
        <v>0</v>
      </c>
      <c r="O231" s="159">
        <f t="shared" si="4"/>
        <v>0</v>
      </c>
      <c r="P231" s="160">
        <f t="shared" si="5"/>
        <v>0</v>
      </c>
      <c r="AG231" s="113" t="s">
        <v>122</v>
      </c>
      <c r="AI231" s="113" t="s">
        <v>118</v>
      </c>
      <c r="AJ231" s="113" t="s">
        <v>67</v>
      </c>
      <c r="AN231" s="17" t="s">
        <v>116</v>
      </c>
      <c r="AT231" s="114" t="e">
        <f>IF(#REF!="základní",J231,0)</f>
        <v>#REF!</v>
      </c>
      <c r="AU231" s="114" t="e">
        <f>IF(#REF!="snížená",J231,0)</f>
        <v>#REF!</v>
      </c>
      <c r="AV231" s="114" t="e">
        <f>IF(#REF!="zákl. přenesená",J231,0)</f>
        <v>#REF!</v>
      </c>
      <c r="AW231" s="114" t="e">
        <f>IF(#REF!="sníž. přenesená",J231,0)</f>
        <v>#REF!</v>
      </c>
      <c r="AX231" s="114" t="e">
        <f>IF(#REF!="nulová",J231,0)</f>
        <v>#REF!</v>
      </c>
      <c r="AY231" s="17" t="s">
        <v>65</v>
      </c>
      <c r="AZ231" s="114">
        <f>ROUND(I231*H231,2)</f>
        <v>0</v>
      </c>
      <c r="BA231" s="17" t="s">
        <v>122</v>
      </c>
      <c r="BB231" s="113" t="s">
        <v>279</v>
      </c>
    </row>
    <row r="232" spans="2:54" s="14" customFormat="1">
      <c r="B232" s="126"/>
      <c r="D232" s="116" t="s">
        <v>123</v>
      </c>
      <c r="E232" s="127" t="s">
        <v>1</v>
      </c>
      <c r="F232" s="128" t="s">
        <v>799</v>
      </c>
      <c r="H232" s="127"/>
      <c r="I232" s="129"/>
      <c r="K232" s="187"/>
      <c r="L232" s="176"/>
      <c r="M232" s="184"/>
      <c r="N232" s="161"/>
      <c r="O232" s="159"/>
      <c r="P232" s="160"/>
      <c r="AI232" s="127" t="s">
        <v>123</v>
      </c>
      <c r="AJ232" s="127" t="s">
        <v>67</v>
      </c>
      <c r="AK232" s="14" t="s">
        <v>65</v>
      </c>
      <c r="AL232" s="14" t="s">
        <v>28</v>
      </c>
      <c r="AM232" s="14" t="s">
        <v>57</v>
      </c>
      <c r="AN232" s="127" t="s">
        <v>116</v>
      </c>
    </row>
    <row r="233" spans="2:54" s="12" customFormat="1">
      <c r="B233" s="115"/>
      <c r="D233" s="116" t="s">
        <v>123</v>
      </c>
      <c r="E233" s="117" t="s">
        <v>1</v>
      </c>
      <c r="F233" s="118" t="s">
        <v>841</v>
      </c>
      <c r="H233" s="119"/>
      <c r="I233" s="120"/>
      <c r="K233" s="185"/>
      <c r="L233" s="174"/>
      <c r="M233" s="184"/>
      <c r="N233" s="161"/>
      <c r="O233" s="159"/>
      <c r="P233" s="160"/>
      <c r="AI233" s="117" t="s">
        <v>123</v>
      </c>
      <c r="AJ233" s="117" t="s">
        <v>67</v>
      </c>
      <c r="AK233" s="12" t="s">
        <v>67</v>
      </c>
      <c r="AL233" s="12" t="s">
        <v>28</v>
      </c>
      <c r="AM233" s="12" t="s">
        <v>57</v>
      </c>
      <c r="AN233" s="117" t="s">
        <v>116</v>
      </c>
    </row>
    <row r="234" spans="2:54" s="12" customFormat="1">
      <c r="B234" s="115"/>
      <c r="D234" s="116" t="s">
        <v>123</v>
      </c>
      <c r="E234" s="117" t="s">
        <v>1</v>
      </c>
      <c r="F234" s="118" t="s">
        <v>842</v>
      </c>
      <c r="H234" s="119"/>
      <c r="I234" s="120"/>
      <c r="K234" s="185"/>
      <c r="L234" s="174"/>
      <c r="M234" s="184"/>
      <c r="N234" s="161"/>
      <c r="O234" s="159"/>
      <c r="P234" s="160"/>
      <c r="AI234" s="117" t="s">
        <v>123</v>
      </c>
      <c r="AJ234" s="117" t="s">
        <v>67</v>
      </c>
      <c r="AK234" s="12" t="s">
        <v>67</v>
      </c>
      <c r="AL234" s="12" t="s">
        <v>28</v>
      </c>
      <c r="AM234" s="12" t="s">
        <v>57</v>
      </c>
      <c r="AN234" s="117" t="s">
        <v>116</v>
      </c>
    </row>
    <row r="235" spans="2:54" s="13" customFormat="1">
      <c r="B235" s="121"/>
      <c r="D235" s="116" t="s">
        <v>123</v>
      </c>
      <c r="E235" s="122" t="s">
        <v>1</v>
      </c>
      <c r="F235" s="123" t="s">
        <v>125</v>
      </c>
      <c r="H235" s="124"/>
      <c r="I235" s="125"/>
      <c r="K235" s="186"/>
      <c r="L235" s="175"/>
      <c r="M235" s="184"/>
      <c r="N235" s="161"/>
      <c r="O235" s="159"/>
      <c r="P235" s="160"/>
      <c r="AI235" s="122" t="s">
        <v>123</v>
      </c>
      <c r="AJ235" s="122" t="s">
        <v>67</v>
      </c>
      <c r="AK235" s="13" t="s">
        <v>122</v>
      </c>
      <c r="AL235" s="13" t="s">
        <v>28</v>
      </c>
      <c r="AM235" s="13" t="s">
        <v>65</v>
      </c>
      <c r="AN235" s="122" t="s">
        <v>116</v>
      </c>
    </row>
    <row r="236" spans="2:54" s="11" customFormat="1" ht="22.95" customHeight="1">
      <c r="B236" s="97"/>
      <c r="D236" s="98" t="s">
        <v>56</v>
      </c>
      <c r="E236" s="104" t="s">
        <v>122</v>
      </c>
      <c r="F236" s="104" t="s">
        <v>638</v>
      </c>
      <c r="I236" s="100"/>
      <c r="J236" s="105">
        <f>AZ236</f>
        <v>0</v>
      </c>
      <c r="K236" s="189"/>
      <c r="L236" s="177"/>
      <c r="M236" s="184"/>
      <c r="N236" s="161"/>
      <c r="O236" s="159"/>
      <c r="P236" s="160"/>
      <c r="AG236" s="98" t="s">
        <v>65</v>
      </c>
      <c r="AI236" s="102" t="s">
        <v>56</v>
      </c>
      <c r="AJ236" s="102" t="s">
        <v>65</v>
      </c>
      <c r="AN236" s="98" t="s">
        <v>116</v>
      </c>
      <c r="AZ236" s="103">
        <f>SUM(AZ237:AZ280)</f>
        <v>0</v>
      </c>
    </row>
    <row r="237" spans="2:54" s="1" customFormat="1" ht="24.15" customHeight="1">
      <c r="B237" s="106"/>
      <c r="C237" s="107" t="s">
        <v>213</v>
      </c>
      <c r="D237" s="107" t="s">
        <v>118</v>
      </c>
      <c r="E237" s="108" t="s">
        <v>843</v>
      </c>
      <c r="F237" s="109" t="s">
        <v>844</v>
      </c>
      <c r="G237" s="110" t="s">
        <v>121</v>
      </c>
      <c r="H237" s="111"/>
      <c r="I237" s="112">
        <v>447</v>
      </c>
      <c r="J237" s="154">
        <f>ROUND(I237*H237,2)</f>
        <v>0</v>
      </c>
      <c r="K237" s="184"/>
      <c r="L237" s="161"/>
      <c r="M237" s="184"/>
      <c r="N237" s="161">
        <f t="shared" si="3"/>
        <v>0</v>
      </c>
      <c r="O237" s="159">
        <f t="shared" si="4"/>
        <v>0</v>
      </c>
      <c r="P237" s="160">
        <f t="shared" si="5"/>
        <v>0</v>
      </c>
      <c r="AG237" s="113" t="s">
        <v>122</v>
      </c>
      <c r="AI237" s="113" t="s">
        <v>118</v>
      </c>
      <c r="AJ237" s="113" t="s">
        <v>67</v>
      </c>
      <c r="AN237" s="17" t="s">
        <v>116</v>
      </c>
      <c r="AT237" s="114" t="e">
        <f>IF(#REF!="základní",J237,0)</f>
        <v>#REF!</v>
      </c>
      <c r="AU237" s="114" t="e">
        <f>IF(#REF!="snížená",J237,0)</f>
        <v>#REF!</v>
      </c>
      <c r="AV237" s="114" t="e">
        <f>IF(#REF!="zákl. přenesená",J237,0)</f>
        <v>#REF!</v>
      </c>
      <c r="AW237" s="114" t="e">
        <f>IF(#REF!="sníž. přenesená",J237,0)</f>
        <v>#REF!</v>
      </c>
      <c r="AX237" s="114" t="e">
        <f>IF(#REF!="nulová",J237,0)</f>
        <v>#REF!</v>
      </c>
      <c r="AY237" s="17" t="s">
        <v>65</v>
      </c>
      <c r="AZ237" s="114">
        <f>ROUND(I237*H237,2)</f>
        <v>0</v>
      </c>
      <c r="BA237" s="17" t="s">
        <v>122</v>
      </c>
      <c r="BB237" s="113" t="s">
        <v>285</v>
      </c>
    </row>
    <row r="238" spans="2:54" s="14" customFormat="1">
      <c r="B238" s="126"/>
      <c r="D238" s="116" t="s">
        <v>123</v>
      </c>
      <c r="E238" s="127" t="s">
        <v>1</v>
      </c>
      <c r="F238" s="128" t="s">
        <v>602</v>
      </c>
      <c r="H238" s="127"/>
      <c r="I238" s="129"/>
      <c r="K238" s="187"/>
      <c r="L238" s="176"/>
      <c r="M238" s="184"/>
      <c r="N238" s="161"/>
      <c r="O238" s="159"/>
      <c r="P238" s="160"/>
      <c r="AI238" s="127" t="s">
        <v>123</v>
      </c>
      <c r="AJ238" s="127" t="s">
        <v>67</v>
      </c>
      <c r="AK238" s="14" t="s">
        <v>65</v>
      </c>
      <c r="AL238" s="14" t="s">
        <v>28</v>
      </c>
      <c r="AM238" s="14" t="s">
        <v>57</v>
      </c>
      <c r="AN238" s="127" t="s">
        <v>116</v>
      </c>
    </row>
    <row r="239" spans="2:54" s="14" customFormat="1">
      <c r="B239" s="126"/>
      <c r="D239" s="116" t="s">
        <v>123</v>
      </c>
      <c r="E239" s="127" t="s">
        <v>1</v>
      </c>
      <c r="F239" s="128" t="s">
        <v>845</v>
      </c>
      <c r="H239" s="127"/>
      <c r="I239" s="129"/>
      <c r="K239" s="187"/>
      <c r="L239" s="176"/>
      <c r="M239" s="184"/>
      <c r="N239" s="161"/>
      <c r="O239" s="159"/>
      <c r="P239" s="160"/>
      <c r="AI239" s="127" t="s">
        <v>123</v>
      </c>
      <c r="AJ239" s="127" t="s">
        <v>67</v>
      </c>
      <c r="AK239" s="14" t="s">
        <v>65</v>
      </c>
      <c r="AL239" s="14" t="s">
        <v>28</v>
      </c>
      <c r="AM239" s="14" t="s">
        <v>57</v>
      </c>
      <c r="AN239" s="127" t="s">
        <v>116</v>
      </c>
    </row>
    <row r="240" spans="2:54" s="12" customFormat="1">
      <c r="B240" s="115"/>
      <c r="D240" s="116" t="s">
        <v>123</v>
      </c>
      <c r="E240" s="117" t="s">
        <v>1</v>
      </c>
      <c r="F240" s="118" t="s">
        <v>846</v>
      </c>
      <c r="H240" s="119"/>
      <c r="I240" s="120"/>
      <c r="K240" s="185"/>
      <c r="L240" s="174"/>
      <c r="M240" s="184"/>
      <c r="N240" s="161"/>
      <c r="O240" s="159"/>
      <c r="P240" s="160"/>
      <c r="AI240" s="117" t="s">
        <v>123</v>
      </c>
      <c r="AJ240" s="117" t="s">
        <v>67</v>
      </c>
      <c r="AK240" s="12" t="s">
        <v>67</v>
      </c>
      <c r="AL240" s="12" t="s">
        <v>28</v>
      </c>
      <c r="AM240" s="12" t="s">
        <v>57</v>
      </c>
      <c r="AN240" s="117" t="s">
        <v>116</v>
      </c>
    </row>
    <row r="241" spans="2:54" s="12" customFormat="1">
      <c r="B241" s="115"/>
      <c r="D241" s="116" t="s">
        <v>123</v>
      </c>
      <c r="E241" s="117" t="s">
        <v>1</v>
      </c>
      <c r="F241" s="118" t="s">
        <v>847</v>
      </c>
      <c r="H241" s="119"/>
      <c r="I241" s="120"/>
      <c r="K241" s="185"/>
      <c r="L241" s="174"/>
      <c r="M241" s="184"/>
      <c r="N241" s="161"/>
      <c r="O241" s="159"/>
      <c r="P241" s="160"/>
      <c r="AI241" s="117" t="s">
        <v>123</v>
      </c>
      <c r="AJ241" s="117" t="s">
        <v>67</v>
      </c>
      <c r="AK241" s="12" t="s">
        <v>67</v>
      </c>
      <c r="AL241" s="12" t="s">
        <v>28</v>
      </c>
      <c r="AM241" s="12" t="s">
        <v>57</v>
      </c>
      <c r="AN241" s="117" t="s">
        <v>116</v>
      </c>
    </row>
    <row r="242" spans="2:54" s="12" customFormat="1" ht="20.399999999999999">
      <c r="B242" s="115"/>
      <c r="D242" s="116" t="s">
        <v>123</v>
      </c>
      <c r="E242" s="117" t="s">
        <v>1</v>
      </c>
      <c r="F242" s="118" t="s">
        <v>848</v>
      </c>
      <c r="H242" s="119"/>
      <c r="I242" s="120"/>
      <c r="K242" s="185"/>
      <c r="L242" s="174"/>
      <c r="M242" s="184"/>
      <c r="N242" s="161"/>
      <c r="O242" s="159"/>
      <c r="P242" s="160"/>
      <c r="AI242" s="117" t="s">
        <v>123</v>
      </c>
      <c r="AJ242" s="117" t="s">
        <v>67</v>
      </c>
      <c r="AK242" s="12" t="s">
        <v>67</v>
      </c>
      <c r="AL242" s="12" t="s">
        <v>28</v>
      </c>
      <c r="AM242" s="12" t="s">
        <v>57</v>
      </c>
      <c r="AN242" s="117" t="s">
        <v>116</v>
      </c>
    </row>
    <row r="243" spans="2:54" s="13" customFormat="1">
      <c r="B243" s="121"/>
      <c r="D243" s="116" t="s">
        <v>123</v>
      </c>
      <c r="E243" s="122" t="s">
        <v>1</v>
      </c>
      <c r="F243" s="123" t="s">
        <v>125</v>
      </c>
      <c r="H243" s="124"/>
      <c r="I243" s="125"/>
      <c r="K243" s="186"/>
      <c r="L243" s="175"/>
      <c r="M243" s="184"/>
      <c r="N243" s="161"/>
      <c r="O243" s="159"/>
      <c r="P243" s="160"/>
      <c r="AI243" s="122" t="s">
        <v>123</v>
      </c>
      <c r="AJ243" s="122" t="s">
        <v>67</v>
      </c>
      <c r="AK243" s="13" t="s">
        <v>122</v>
      </c>
      <c r="AL243" s="13" t="s">
        <v>28</v>
      </c>
      <c r="AM243" s="13" t="s">
        <v>65</v>
      </c>
      <c r="AN243" s="122" t="s">
        <v>116</v>
      </c>
    </row>
    <row r="244" spans="2:54" s="1" customFormat="1" ht="24.15" customHeight="1">
      <c r="B244" s="106"/>
      <c r="C244" s="107" t="s">
        <v>262</v>
      </c>
      <c r="D244" s="107" t="s">
        <v>118</v>
      </c>
      <c r="E244" s="108" t="s">
        <v>849</v>
      </c>
      <c r="F244" s="109" t="s">
        <v>850</v>
      </c>
      <c r="G244" s="110" t="s">
        <v>121</v>
      </c>
      <c r="H244" s="111"/>
      <c r="I244" s="112">
        <v>146</v>
      </c>
      <c r="J244" s="154">
        <f>ROUND(I244*H244,2)</f>
        <v>0</v>
      </c>
      <c r="K244" s="184"/>
      <c r="L244" s="161"/>
      <c r="M244" s="184"/>
      <c r="N244" s="161">
        <f t="shared" si="3"/>
        <v>0</v>
      </c>
      <c r="O244" s="159">
        <f t="shared" si="4"/>
        <v>0</v>
      </c>
      <c r="P244" s="160">
        <f t="shared" si="5"/>
        <v>0</v>
      </c>
      <c r="AG244" s="113" t="s">
        <v>122</v>
      </c>
      <c r="AI244" s="113" t="s">
        <v>118</v>
      </c>
      <c r="AJ244" s="113" t="s">
        <v>67</v>
      </c>
      <c r="AN244" s="17" t="s">
        <v>116</v>
      </c>
      <c r="AT244" s="114" t="e">
        <f>IF(#REF!="základní",J244,0)</f>
        <v>#REF!</v>
      </c>
      <c r="AU244" s="114" t="e">
        <f>IF(#REF!="snížená",J244,0)</f>
        <v>#REF!</v>
      </c>
      <c r="AV244" s="114" t="e">
        <f>IF(#REF!="zákl. přenesená",J244,0)</f>
        <v>#REF!</v>
      </c>
      <c r="AW244" s="114" t="e">
        <f>IF(#REF!="sníž. přenesená",J244,0)</f>
        <v>#REF!</v>
      </c>
      <c r="AX244" s="114" t="e">
        <f>IF(#REF!="nulová",J244,0)</f>
        <v>#REF!</v>
      </c>
      <c r="AY244" s="17" t="s">
        <v>65</v>
      </c>
      <c r="AZ244" s="114">
        <f>ROUND(I244*H244,2)</f>
        <v>0</v>
      </c>
      <c r="BA244" s="17" t="s">
        <v>122</v>
      </c>
      <c r="BB244" s="113" t="s">
        <v>290</v>
      </c>
    </row>
    <row r="245" spans="2:54" s="14" customFormat="1">
      <c r="B245" s="126"/>
      <c r="D245" s="116" t="s">
        <v>123</v>
      </c>
      <c r="E245" s="127" t="s">
        <v>1</v>
      </c>
      <c r="F245" s="128" t="s">
        <v>602</v>
      </c>
      <c r="H245" s="127"/>
      <c r="I245" s="129"/>
      <c r="K245" s="187"/>
      <c r="L245" s="176"/>
      <c r="M245" s="184"/>
      <c r="N245" s="161"/>
      <c r="O245" s="159"/>
      <c r="P245" s="160"/>
      <c r="AI245" s="127" t="s">
        <v>123</v>
      </c>
      <c r="AJ245" s="127" t="s">
        <v>67</v>
      </c>
      <c r="AK245" s="14" t="s">
        <v>65</v>
      </c>
      <c r="AL245" s="14" t="s">
        <v>28</v>
      </c>
      <c r="AM245" s="14" t="s">
        <v>57</v>
      </c>
      <c r="AN245" s="127" t="s">
        <v>116</v>
      </c>
    </row>
    <row r="246" spans="2:54" s="12" customFormat="1">
      <c r="B246" s="115"/>
      <c r="D246" s="116" t="s">
        <v>123</v>
      </c>
      <c r="E246" s="117" t="s">
        <v>1</v>
      </c>
      <c r="F246" s="118" t="s">
        <v>847</v>
      </c>
      <c r="H246" s="119"/>
      <c r="I246" s="120"/>
      <c r="K246" s="185"/>
      <c r="L246" s="174"/>
      <c r="M246" s="184"/>
      <c r="N246" s="161"/>
      <c r="O246" s="159"/>
      <c r="P246" s="160"/>
      <c r="AI246" s="117" t="s">
        <v>123</v>
      </c>
      <c r="AJ246" s="117" t="s">
        <v>67</v>
      </c>
      <c r="AK246" s="12" t="s">
        <v>67</v>
      </c>
      <c r="AL246" s="12" t="s">
        <v>28</v>
      </c>
      <c r="AM246" s="12" t="s">
        <v>57</v>
      </c>
      <c r="AN246" s="117" t="s">
        <v>116</v>
      </c>
    </row>
    <row r="247" spans="2:54" s="12" customFormat="1" ht="20.399999999999999">
      <c r="B247" s="115"/>
      <c r="D247" s="116" t="s">
        <v>123</v>
      </c>
      <c r="E247" s="117" t="s">
        <v>1</v>
      </c>
      <c r="F247" s="118" t="s">
        <v>848</v>
      </c>
      <c r="H247" s="119"/>
      <c r="I247" s="120"/>
      <c r="K247" s="185"/>
      <c r="L247" s="174"/>
      <c r="M247" s="184"/>
      <c r="N247" s="161"/>
      <c r="O247" s="159"/>
      <c r="P247" s="160"/>
      <c r="AI247" s="117" t="s">
        <v>123</v>
      </c>
      <c r="AJ247" s="117" t="s">
        <v>67</v>
      </c>
      <c r="AK247" s="12" t="s">
        <v>67</v>
      </c>
      <c r="AL247" s="12" t="s">
        <v>28</v>
      </c>
      <c r="AM247" s="12" t="s">
        <v>57</v>
      </c>
      <c r="AN247" s="117" t="s">
        <v>116</v>
      </c>
    </row>
    <row r="248" spans="2:54" s="13" customFormat="1">
      <c r="B248" s="121"/>
      <c r="D248" s="116" t="s">
        <v>123</v>
      </c>
      <c r="E248" s="122" t="s">
        <v>1</v>
      </c>
      <c r="F248" s="123" t="s">
        <v>125</v>
      </c>
      <c r="H248" s="124"/>
      <c r="I248" s="125"/>
      <c r="K248" s="186"/>
      <c r="L248" s="175"/>
      <c r="M248" s="184"/>
      <c r="N248" s="161"/>
      <c r="O248" s="159"/>
      <c r="P248" s="160"/>
      <c r="AI248" s="122" t="s">
        <v>123</v>
      </c>
      <c r="AJ248" s="122" t="s">
        <v>67</v>
      </c>
      <c r="AK248" s="13" t="s">
        <v>122</v>
      </c>
      <c r="AL248" s="13" t="s">
        <v>28</v>
      </c>
      <c r="AM248" s="13" t="s">
        <v>65</v>
      </c>
      <c r="AN248" s="122" t="s">
        <v>116</v>
      </c>
    </row>
    <row r="249" spans="2:54" s="1" customFormat="1" ht="16.5" customHeight="1">
      <c r="B249" s="106"/>
      <c r="C249" s="107" t="s">
        <v>217</v>
      </c>
      <c r="D249" s="107" t="s">
        <v>118</v>
      </c>
      <c r="E249" s="108" t="s">
        <v>639</v>
      </c>
      <c r="F249" s="109" t="s">
        <v>640</v>
      </c>
      <c r="G249" s="110" t="s">
        <v>173</v>
      </c>
      <c r="H249" s="111"/>
      <c r="I249" s="112">
        <v>1520</v>
      </c>
      <c r="J249" s="154">
        <f>ROUND(I249*H249,2)</f>
        <v>0</v>
      </c>
      <c r="K249" s="184"/>
      <c r="L249" s="161"/>
      <c r="M249" s="184"/>
      <c r="N249" s="161">
        <f>M249*I249</f>
        <v>0</v>
      </c>
      <c r="O249" s="159">
        <f t="shared" si="4"/>
        <v>0</v>
      </c>
      <c r="P249" s="160">
        <f t="shared" si="5"/>
        <v>0</v>
      </c>
      <c r="S249" s="200"/>
      <c r="T249" s="198"/>
      <c r="AG249" s="113" t="s">
        <v>122</v>
      </c>
      <c r="AI249" s="113" t="s">
        <v>118</v>
      </c>
      <c r="AJ249" s="113" t="s">
        <v>67</v>
      </c>
      <c r="AN249" s="17" t="s">
        <v>116</v>
      </c>
      <c r="AT249" s="114" t="e">
        <f>IF(#REF!="základní",J249,0)</f>
        <v>#REF!</v>
      </c>
      <c r="AU249" s="114" t="e">
        <f>IF(#REF!="snížená",J249,0)</f>
        <v>#REF!</v>
      </c>
      <c r="AV249" s="114" t="e">
        <f>IF(#REF!="zákl. přenesená",J249,0)</f>
        <v>#REF!</v>
      </c>
      <c r="AW249" s="114" t="e">
        <f>IF(#REF!="sníž. přenesená",J249,0)</f>
        <v>#REF!</v>
      </c>
      <c r="AX249" s="114" t="e">
        <f>IF(#REF!="nulová",J249,0)</f>
        <v>#REF!</v>
      </c>
      <c r="AY249" s="17" t="s">
        <v>65</v>
      </c>
      <c r="AZ249" s="114">
        <f>ROUND(I249*H249,2)</f>
        <v>0</v>
      </c>
      <c r="BA249" s="17" t="s">
        <v>122</v>
      </c>
      <c r="BB249" s="113" t="s">
        <v>296</v>
      </c>
    </row>
    <row r="250" spans="2:54" s="14" customFormat="1">
      <c r="B250" s="126"/>
      <c r="D250" s="116" t="s">
        <v>123</v>
      </c>
      <c r="E250" s="127" t="s">
        <v>1</v>
      </c>
      <c r="F250" s="128" t="s">
        <v>602</v>
      </c>
      <c r="H250" s="127"/>
      <c r="I250" s="129"/>
      <c r="K250" s="187"/>
      <c r="L250" s="176"/>
      <c r="M250" s="187"/>
      <c r="N250" s="161"/>
      <c r="O250" s="159"/>
      <c r="P250" s="160"/>
      <c r="AI250" s="127" t="s">
        <v>123</v>
      </c>
      <c r="AJ250" s="127" t="s">
        <v>67</v>
      </c>
      <c r="AK250" s="14" t="s">
        <v>65</v>
      </c>
      <c r="AL250" s="14" t="s">
        <v>28</v>
      </c>
      <c r="AM250" s="14" t="s">
        <v>57</v>
      </c>
      <c r="AN250" s="127" t="s">
        <v>116</v>
      </c>
    </row>
    <row r="251" spans="2:54" s="12" customFormat="1">
      <c r="B251" s="115"/>
      <c r="D251" s="116" t="s">
        <v>123</v>
      </c>
      <c r="E251" s="117" t="s">
        <v>1</v>
      </c>
      <c r="F251" s="118" t="s">
        <v>851</v>
      </c>
      <c r="H251" s="119"/>
      <c r="I251" s="120"/>
      <c r="K251" s="185"/>
      <c r="L251" s="174"/>
      <c r="M251" s="185"/>
      <c r="N251" s="161"/>
      <c r="O251" s="159"/>
      <c r="P251" s="160"/>
      <c r="AI251" s="117" t="s">
        <v>123</v>
      </c>
      <c r="AJ251" s="117" t="s">
        <v>67</v>
      </c>
      <c r="AK251" s="12" t="s">
        <v>67</v>
      </c>
      <c r="AL251" s="12" t="s">
        <v>28</v>
      </c>
      <c r="AM251" s="12" t="s">
        <v>57</v>
      </c>
      <c r="AN251" s="117" t="s">
        <v>116</v>
      </c>
    </row>
    <row r="252" spans="2:54" s="12" customFormat="1">
      <c r="B252" s="115"/>
      <c r="D252" s="116" t="s">
        <v>123</v>
      </c>
      <c r="E252" s="117" t="s">
        <v>1</v>
      </c>
      <c r="F252" s="118" t="s">
        <v>852</v>
      </c>
      <c r="H252" s="119"/>
      <c r="I252" s="120"/>
      <c r="K252" s="185"/>
      <c r="L252" s="174"/>
      <c r="M252" s="185"/>
      <c r="N252" s="161"/>
      <c r="O252" s="159"/>
      <c r="P252" s="160"/>
      <c r="AI252" s="117" t="s">
        <v>123</v>
      </c>
      <c r="AJ252" s="117" t="s">
        <v>67</v>
      </c>
      <c r="AK252" s="12" t="s">
        <v>67</v>
      </c>
      <c r="AL252" s="12" t="s">
        <v>28</v>
      </c>
      <c r="AM252" s="12" t="s">
        <v>57</v>
      </c>
      <c r="AN252" s="117" t="s">
        <v>116</v>
      </c>
    </row>
    <row r="253" spans="2:54" s="12" customFormat="1">
      <c r="B253" s="115"/>
      <c r="D253" s="116" t="s">
        <v>123</v>
      </c>
      <c r="E253" s="117" t="s">
        <v>1</v>
      </c>
      <c r="F253" s="118" t="s">
        <v>853</v>
      </c>
      <c r="H253" s="119"/>
      <c r="I253" s="120"/>
      <c r="K253" s="185"/>
      <c r="L253" s="174"/>
      <c r="M253" s="185"/>
      <c r="N253" s="161"/>
      <c r="O253" s="159"/>
      <c r="P253" s="160"/>
      <c r="AI253" s="117" t="s">
        <v>123</v>
      </c>
      <c r="AJ253" s="117" t="s">
        <v>67</v>
      </c>
      <c r="AK253" s="12" t="s">
        <v>67</v>
      </c>
      <c r="AL253" s="12" t="s">
        <v>28</v>
      </c>
      <c r="AM253" s="12" t="s">
        <v>57</v>
      </c>
      <c r="AN253" s="117" t="s">
        <v>116</v>
      </c>
    </row>
    <row r="254" spans="2:54" s="12" customFormat="1">
      <c r="B254" s="115"/>
      <c r="D254" s="116" t="s">
        <v>123</v>
      </c>
      <c r="E254" s="117" t="s">
        <v>1</v>
      </c>
      <c r="F254" s="118" t="s">
        <v>854</v>
      </c>
      <c r="H254" s="119"/>
      <c r="I254" s="120"/>
      <c r="K254" s="185"/>
      <c r="L254" s="174"/>
      <c r="M254" s="185"/>
      <c r="N254" s="161"/>
      <c r="O254" s="159"/>
      <c r="P254" s="160"/>
      <c r="AI254" s="117" t="s">
        <v>123</v>
      </c>
      <c r="AJ254" s="117" t="s">
        <v>67</v>
      </c>
      <c r="AK254" s="12" t="s">
        <v>67</v>
      </c>
      <c r="AL254" s="12" t="s">
        <v>28</v>
      </c>
      <c r="AM254" s="12" t="s">
        <v>57</v>
      </c>
      <c r="AN254" s="117" t="s">
        <v>116</v>
      </c>
    </row>
    <row r="255" spans="2:54" s="12" customFormat="1">
      <c r="B255" s="115"/>
      <c r="D255" s="116" t="s">
        <v>123</v>
      </c>
      <c r="E255" s="117" t="s">
        <v>1</v>
      </c>
      <c r="F255" s="118" t="s">
        <v>855</v>
      </c>
      <c r="H255" s="119"/>
      <c r="I255" s="120"/>
      <c r="K255" s="185"/>
      <c r="L255" s="174"/>
      <c r="M255" s="185"/>
      <c r="N255" s="161"/>
      <c r="O255" s="159"/>
      <c r="P255" s="160"/>
      <c r="AI255" s="117" t="s">
        <v>123</v>
      </c>
      <c r="AJ255" s="117" t="s">
        <v>67</v>
      </c>
      <c r="AK255" s="12" t="s">
        <v>67</v>
      </c>
      <c r="AL255" s="12" t="s">
        <v>28</v>
      </c>
      <c r="AM255" s="12" t="s">
        <v>57</v>
      </c>
      <c r="AN255" s="117" t="s">
        <v>116</v>
      </c>
    </row>
    <row r="256" spans="2:54" s="12" customFormat="1">
      <c r="B256" s="115"/>
      <c r="D256" s="116" t="s">
        <v>123</v>
      </c>
      <c r="E256" s="117" t="s">
        <v>1</v>
      </c>
      <c r="F256" s="118" t="s">
        <v>856</v>
      </c>
      <c r="H256" s="119"/>
      <c r="I256" s="120"/>
      <c r="K256" s="185"/>
      <c r="L256" s="174"/>
      <c r="M256" s="185"/>
      <c r="N256" s="161"/>
      <c r="O256" s="159"/>
      <c r="P256" s="160"/>
      <c r="AI256" s="117" t="s">
        <v>123</v>
      </c>
      <c r="AJ256" s="117" t="s">
        <v>67</v>
      </c>
      <c r="AK256" s="12" t="s">
        <v>67</v>
      </c>
      <c r="AL256" s="12" t="s">
        <v>28</v>
      </c>
      <c r="AM256" s="12" t="s">
        <v>57</v>
      </c>
      <c r="AN256" s="117" t="s">
        <v>116</v>
      </c>
    </row>
    <row r="257" spans="2:54" s="13" customFormat="1">
      <c r="B257" s="121"/>
      <c r="D257" s="116" t="s">
        <v>123</v>
      </c>
      <c r="E257" s="122" t="s">
        <v>1</v>
      </c>
      <c r="F257" s="123" t="s">
        <v>125</v>
      </c>
      <c r="H257" s="124"/>
      <c r="I257" s="125"/>
      <c r="K257" s="186"/>
      <c r="L257" s="175"/>
      <c r="M257" s="186"/>
      <c r="N257" s="161"/>
      <c r="O257" s="159"/>
      <c r="P257" s="160"/>
      <c r="AI257" s="122" t="s">
        <v>123</v>
      </c>
      <c r="AJ257" s="122" t="s">
        <v>67</v>
      </c>
      <c r="AK257" s="13" t="s">
        <v>122</v>
      </c>
      <c r="AL257" s="13" t="s">
        <v>28</v>
      </c>
      <c r="AM257" s="13" t="s">
        <v>65</v>
      </c>
      <c r="AN257" s="122" t="s">
        <v>116</v>
      </c>
    </row>
    <row r="258" spans="2:54" s="1" customFormat="1" ht="24.15" customHeight="1">
      <c r="B258" s="106"/>
      <c r="C258" s="107" t="s">
        <v>272</v>
      </c>
      <c r="D258" s="107" t="s">
        <v>118</v>
      </c>
      <c r="E258" s="108" t="s">
        <v>857</v>
      </c>
      <c r="F258" s="109" t="s">
        <v>858</v>
      </c>
      <c r="G258" s="110" t="s">
        <v>378</v>
      </c>
      <c r="H258" s="111"/>
      <c r="I258" s="112">
        <v>939</v>
      </c>
      <c r="J258" s="154">
        <f>ROUND(I258*H258,2)</f>
        <v>0</v>
      </c>
      <c r="K258" s="184"/>
      <c r="L258" s="161"/>
      <c r="M258" s="184"/>
      <c r="N258" s="161">
        <f t="shared" ref="N258:N318" si="6">M258*I258</f>
        <v>0</v>
      </c>
      <c r="O258" s="159">
        <f t="shared" ref="O258:O318" si="7">H258-M258-K258</f>
        <v>0</v>
      </c>
      <c r="P258" s="160">
        <f t="shared" ref="P258:P318" si="8">J258-N258-L258</f>
        <v>0</v>
      </c>
      <c r="AG258" s="113" t="s">
        <v>122</v>
      </c>
      <c r="AI258" s="113" t="s">
        <v>118</v>
      </c>
      <c r="AJ258" s="113" t="s">
        <v>67</v>
      </c>
      <c r="AN258" s="17" t="s">
        <v>116</v>
      </c>
      <c r="AT258" s="114" t="e">
        <f>IF(#REF!="základní",J258,0)</f>
        <v>#REF!</v>
      </c>
      <c r="AU258" s="114" t="e">
        <f>IF(#REF!="snížená",J258,0)</f>
        <v>#REF!</v>
      </c>
      <c r="AV258" s="114" t="e">
        <f>IF(#REF!="zákl. přenesená",J258,0)</f>
        <v>#REF!</v>
      </c>
      <c r="AW258" s="114" t="e">
        <f>IF(#REF!="sníž. přenesená",J258,0)</f>
        <v>#REF!</v>
      </c>
      <c r="AX258" s="114" t="e">
        <f>IF(#REF!="nulová",J258,0)</f>
        <v>#REF!</v>
      </c>
      <c r="AY258" s="17" t="s">
        <v>65</v>
      </c>
      <c r="AZ258" s="114">
        <f>ROUND(I258*H258,2)</f>
        <v>0</v>
      </c>
      <c r="BA258" s="17" t="s">
        <v>122</v>
      </c>
      <c r="BB258" s="113" t="s">
        <v>301</v>
      </c>
    </row>
    <row r="259" spans="2:54" s="12" customFormat="1">
      <c r="B259" s="115"/>
      <c r="D259" s="116" t="s">
        <v>123</v>
      </c>
      <c r="E259" s="117" t="s">
        <v>1</v>
      </c>
      <c r="F259" s="118" t="s">
        <v>859</v>
      </c>
      <c r="H259" s="119"/>
      <c r="I259" s="120"/>
      <c r="K259" s="185"/>
      <c r="L259" s="174"/>
      <c r="M259" s="185"/>
      <c r="N259" s="161"/>
      <c r="O259" s="159"/>
      <c r="P259" s="160"/>
      <c r="AI259" s="117" t="s">
        <v>123</v>
      </c>
      <c r="AJ259" s="117" t="s">
        <v>67</v>
      </c>
      <c r="AK259" s="12" t="s">
        <v>67</v>
      </c>
      <c r="AL259" s="12" t="s">
        <v>28</v>
      </c>
      <c r="AM259" s="12" t="s">
        <v>57</v>
      </c>
      <c r="AN259" s="117" t="s">
        <v>116</v>
      </c>
    </row>
    <row r="260" spans="2:54" s="13" customFormat="1">
      <c r="B260" s="121"/>
      <c r="D260" s="116" t="s">
        <v>123</v>
      </c>
      <c r="E260" s="122" t="s">
        <v>1</v>
      </c>
      <c r="F260" s="123" t="s">
        <v>125</v>
      </c>
      <c r="H260" s="124"/>
      <c r="I260" s="125"/>
      <c r="K260" s="186"/>
      <c r="L260" s="175"/>
      <c r="M260" s="186"/>
      <c r="N260" s="161"/>
      <c r="O260" s="159"/>
      <c r="P260" s="160"/>
      <c r="AI260" s="122" t="s">
        <v>123</v>
      </c>
      <c r="AJ260" s="122" t="s">
        <v>67</v>
      </c>
      <c r="AK260" s="13" t="s">
        <v>122</v>
      </c>
      <c r="AL260" s="13" t="s">
        <v>28</v>
      </c>
      <c r="AM260" s="13" t="s">
        <v>65</v>
      </c>
      <c r="AN260" s="122" t="s">
        <v>116</v>
      </c>
    </row>
    <row r="261" spans="2:54" s="1" customFormat="1" ht="24.15" customHeight="1">
      <c r="B261" s="106"/>
      <c r="C261" s="130" t="s">
        <v>221</v>
      </c>
      <c r="D261" s="130" t="s">
        <v>224</v>
      </c>
      <c r="E261" s="131" t="s">
        <v>860</v>
      </c>
      <c r="F261" s="132" t="s">
        <v>861</v>
      </c>
      <c r="G261" s="133" t="s">
        <v>378</v>
      </c>
      <c r="H261" s="134"/>
      <c r="I261" s="135">
        <v>261.60000000000002</v>
      </c>
      <c r="J261" s="155">
        <f>ROUND(I261*H261,2)</f>
        <v>0</v>
      </c>
      <c r="K261" s="196"/>
      <c r="L261" s="161"/>
      <c r="M261" s="184"/>
      <c r="N261" s="161">
        <f t="shared" si="6"/>
        <v>0</v>
      </c>
      <c r="O261" s="159">
        <f t="shared" si="7"/>
        <v>0</v>
      </c>
      <c r="P261" s="160">
        <f t="shared" si="8"/>
        <v>0</v>
      </c>
      <c r="AG261" s="113" t="s">
        <v>140</v>
      </c>
      <c r="AI261" s="113" t="s">
        <v>224</v>
      </c>
      <c r="AJ261" s="113" t="s">
        <v>67</v>
      </c>
      <c r="AN261" s="17" t="s">
        <v>116</v>
      </c>
      <c r="AT261" s="114" t="e">
        <f>IF(#REF!="základní",J261,0)</f>
        <v>#REF!</v>
      </c>
      <c r="AU261" s="114" t="e">
        <f>IF(#REF!="snížená",J261,0)</f>
        <v>#REF!</v>
      </c>
      <c r="AV261" s="114" t="e">
        <f>IF(#REF!="zákl. přenesená",J261,0)</f>
        <v>#REF!</v>
      </c>
      <c r="AW261" s="114" t="e">
        <f>IF(#REF!="sníž. přenesená",J261,0)</f>
        <v>#REF!</v>
      </c>
      <c r="AX261" s="114" t="e">
        <f>IF(#REF!="nulová",J261,0)</f>
        <v>#REF!</v>
      </c>
      <c r="AY261" s="17" t="s">
        <v>65</v>
      </c>
      <c r="AZ261" s="114">
        <f>ROUND(I261*H261,2)</f>
        <v>0</v>
      </c>
      <c r="BA261" s="17" t="s">
        <v>122</v>
      </c>
      <c r="BB261" s="113" t="s">
        <v>307</v>
      </c>
    </row>
    <row r="262" spans="2:54" s="1" customFormat="1" ht="24.15" customHeight="1">
      <c r="B262" s="106"/>
      <c r="C262" s="130" t="s">
        <v>282</v>
      </c>
      <c r="D262" s="130" t="s">
        <v>224</v>
      </c>
      <c r="E262" s="131" t="s">
        <v>862</v>
      </c>
      <c r="F262" s="132" t="s">
        <v>863</v>
      </c>
      <c r="G262" s="133" t="s">
        <v>378</v>
      </c>
      <c r="H262" s="134"/>
      <c r="I262" s="135">
        <v>287.2</v>
      </c>
      <c r="J262" s="155">
        <f>ROUND(I262*H262,2)</f>
        <v>0</v>
      </c>
      <c r="K262" s="196"/>
      <c r="L262" s="161"/>
      <c r="M262" s="184"/>
      <c r="N262" s="161">
        <f t="shared" si="6"/>
        <v>0</v>
      </c>
      <c r="O262" s="159">
        <f t="shared" si="7"/>
        <v>0</v>
      </c>
      <c r="P262" s="160">
        <f t="shared" si="8"/>
        <v>0</v>
      </c>
      <c r="AG262" s="113" t="s">
        <v>140</v>
      </c>
      <c r="AI262" s="113" t="s">
        <v>224</v>
      </c>
      <c r="AJ262" s="113" t="s">
        <v>67</v>
      </c>
      <c r="AN262" s="17" t="s">
        <v>116</v>
      </c>
      <c r="AT262" s="114" t="e">
        <f>IF(#REF!="základní",J262,0)</f>
        <v>#REF!</v>
      </c>
      <c r="AU262" s="114" t="e">
        <f>IF(#REF!="snížená",J262,0)</f>
        <v>#REF!</v>
      </c>
      <c r="AV262" s="114" t="e">
        <f>IF(#REF!="zákl. přenesená",J262,0)</f>
        <v>#REF!</v>
      </c>
      <c r="AW262" s="114" t="e">
        <f>IF(#REF!="sníž. přenesená",J262,0)</f>
        <v>#REF!</v>
      </c>
      <c r="AX262" s="114" t="e">
        <f>IF(#REF!="nulová",J262,0)</f>
        <v>#REF!</v>
      </c>
      <c r="AY262" s="17" t="s">
        <v>65</v>
      </c>
      <c r="AZ262" s="114">
        <f>ROUND(I262*H262,2)</f>
        <v>0</v>
      </c>
      <c r="BA262" s="17" t="s">
        <v>122</v>
      </c>
      <c r="BB262" s="113" t="s">
        <v>311</v>
      </c>
    </row>
    <row r="263" spans="2:54" s="1" customFormat="1" ht="24.15" customHeight="1">
      <c r="B263" s="106"/>
      <c r="C263" s="130" t="s">
        <v>227</v>
      </c>
      <c r="D263" s="130" t="s">
        <v>224</v>
      </c>
      <c r="E263" s="131" t="s">
        <v>864</v>
      </c>
      <c r="F263" s="132" t="s">
        <v>865</v>
      </c>
      <c r="G263" s="133" t="s">
        <v>378</v>
      </c>
      <c r="H263" s="134"/>
      <c r="I263" s="135">
        <v>326.39999999999998</v>
      </c>
      <c r="J263" s="155">
        <f>ROUND(I263*H263,2)</f>
        <v>0</v>
      </c>
      <c r="K263" s="196"/>
      <c r="L263" s="161"/>
      <c r="M263" s="184"/>
      <c r="N263" s="161">
        <f t="shared" si="6"/>
        <v>0</v>
      </c>
      <c r="O263" s="159">
        <f t="shared" si="7"/>
        <v>0</v>
      </c>
      <c r="P263" s="160">
        <f t="shared" si="8"/>
        <v>0</v>
      </c>
      <c r="AG263" s="113" t="s">
        <v>140</v>
      </c>
      <c r="AI263" s="113" t="s">
        <v>224</v>
      </c>
      <c r="AJ263" s="113" t="s">
        <v>67</v>
      </c>
      <c r="AN263" s="17" t="s">
        <v>116</v>
      </c>
      <c r="AT263" s="114" t="e">
        <f>IF(#REF!="základní",J263,0)</f>
        <v>#REF!</v>
      </c>
      <c r="AU263" s="114" t="e">
        <f>IF(#REF!="snížená",J263,0)</f>
        <v>#REF!</v>
      </c>
      <c r="AV263" s="114" t="e">
        <f>IF(#REF!="zákl. přenesená",J263,0)</f>
        <v>#REF!</v>
      </c>
      <c r="AW263" s="114" t="e">
        <f>IF(#REF!="sníž. přenesená",J263,0)</f>
        <v>#REF!</v>
      </c>
      <c r="AX263" s="114" t="e">
        <f>IF(#REF!="nulová",J263,0)</f>
        <v>#REF!</v>
      </c>
      <c r="AY263" s="17" t="s">
        <v>65</v>
      </c>
      <c r="AZ263" s="114">
        <f>ROUND(I263*H263,2)</f>
        <v>0</v>
      </c>
      <c r="BA263" s="17" t="s">
        <v>122</v>
      </c>
      <c r="BB263" s="113" t="s">
        <v>317</v>
      </c>
    </row>
    <row r="264" spans="2:54" s="1" customFormat="1" ht="24.15" customHeight="1">
      <c r="B264" s="106"/>
      <c r="C264" s="107" t="s">
        <v>293</v>
      </c>
      <c r="D264" s="107" t="s">
        <v>118</v>
      </c>
      <c r="E264" s="108" t="s">
        <v>866</v>
      </c>
      <c r="F264" s="109" t="s">
        <v>867</v>
      </c>
      <c r="G264" s="110" t="s">
        <v>378</v>
      </c>
      <c r="H264" s="111"/>
      <c r="I264" s="112">
        <v>1010</v>
      </c>
      <c r="J264" s="154">
        <f>ROUND(I264*H264,2)</f>
        <v>0</v>
      </c>
      <c r="K264" s="184"/>
      <c r="L264" s="161"/>
      <c r="M264" s="184"/>
      <c r="N264" s="161">
        <f t="shared" si="6"/>
        <v>0</v>
      </c>
      <c r="O264" s="159">
        <f t="shared" si="7"/>
        <v>0</v>
      </c>
      <c r="P264" s="160">
        <f t="shared" si="8"/>
        <v>0</v>
      </c>
      <c r="AG264" s="113" t="s">
        <v>122</v>
      </c>
      <c r="AI264" s="113" t="s">
        <v>118</v>
      </c>
      <c r="AJ264" s="113" t="s">
        <v>67</v>
      </c>
      <c r="AN264" s="17" t="s">
        <v>116</v>
      </c>
      <c r="AT264" s="114" t="e">
        <f>IF(#REF!="základní",J264,0)</f>
        <v>#REF!</v>
      </c>
      <c r="AU264" s="114" t="e">
        <f>IF(#REF!="snížená",J264,0)</f>
        <v>#REF!</v>
      </c>
      <c r="AV264" s="114" t="e">
        <f>IF(#REF!="zákl. přenesená",J264,0)</f>
        <v>#REF!</v>
      </c>
      <c r="AW264" s="114" t="e">
        <f>IF(#REF!="sníž. přenesená",J264,0)</f>
        <v>#REF!</v>
      </c>
      <c r="AX264" s="114" t="e">
        <f>IF(#REF!="nulová",J264,0)</f>
        <v>#REF!</v>
      </c>
      <c r="AY264" s="17" t="s">
        <v>65</v>
      </c>
      <c r="AZ264" s="114">
        <f>ROUND(I264*H264,2)</f>
        <v>0</v>
      </c>
      <c r="BA264" s="17" t="s">
        <v>122</v>
      </c>
      <c r="BB264" s="113" t="s">
        <v>321</v>
      </c>
    </row>
    <row r="265" spans="2:54" s="12" customFormat="1">
      <c r="B265" s="115"/>
      <c r="D265" s="116" t="s">
        <v>123</v>
      </c>
      <c r="E265" s="117" t="s">
        <v>1</v>
      </c>
      <c r="F265" s="118" t="s">
        <v>717</v>
      </c>
      <c r="H265" s="119"/>
      <c r="I265" s="120"/>
      <c r="K265" s="185"/>
      <c r="L265" s="174"/>
      <c r="M265" s="185"/>
      <c r="N265" s="161"/>
      <c r="O265" s="159"/>
      <c r="P265" s="160"/>
      <c r="AI265" s="117" t="s">
        <v>123</v>
      </c>
      <c r="AJ265" s="117" t="s">
        <v>67</v>
      </c>
      <c r="AK265" s="12" t="s">
        <v>67</v>
      </c>
      <c r="AL265" s="12" t="s">
        <v>28</v>
      </c>
      <c r="AM265" s="12" t="s">
        <v>57</v>
      </c>
      <c r="AN265" s="117" t="s">
        <v>116</v>
      </c>
    </row>
    <row r="266" spans="2:54" s="13" customFormat="1">
      <c r="B266" s="121"/>
      <c r="D266" s="116" t="s">
        <v>123</v>
      </c>
      <c r="E266" s="122" t="s">
        <v>1</v>
      </c>
      <c r="F266" s="123" t="s">
        <v>125</v>
      </c>
      <c r="H266" s="124"/>
      <c r="I266" s="125"/>
      <c r="K266" s="186"/>
      <c r="L266" s="175"/>
      <c r="M266" s="186"/>
      <c r="N266" s="161"/>
      <c r="O266" s="159"/>
      <c r="P266" s="160"/>
      <c r="AI266" s="122" t="s">
        <v>123</v>
      </c>
      <c r="AJ266" s="122" t="s">
        <v>67</v>
      </c>
      <c r="AK266" s="13" t="s">
        <v>122</v>
      </c>
      <c r="AL266" s="13" t="s">
        <v>28</v>
      </c>
      <c r="AM266" s="13" t="s">
        <v>65</v>
      </c>
      <c r="AN266" s="122" t="s">
        <v>116</v>
      </c>
    </row>
    <row r="267" spans="2:54" s="1" customFormat="1" ht="24.15" customHeight="1">
      <c r="B267" s="106"/>
      <c r="C267" s="130" t="s">
        <v>231</v>
      </c>
      <c r="D267" s="130" t="s">
        <v>224</v>
      </c>
      <c r="E267" s="131" t="s">
        <v>868</v>
      </c>
      <c r="F267" s="132" t="s">
        <v>869</v>
      </c>
      <c r="G267" s="133" t="s">
        <v>378</v>
      </c>
      <c r="H267" s="134"/>
      <c r="I267" s="135">
        <v>388</v>
      </c>
      <c r="J267" s="155">
        <f>ROUND(I267*H267,2)</f>
        <v>0</v>
      </c>
      <c r="K267" s="196"/>
      <c r="L267" s="161"/>
      <c r="M267" s="184"/>
      <c r="N267" s="161">
        <f t="shared" si="6"/>
        <v>0</v>
      </c>
      <c r="O267" s="159">
        <f t="shared" si="7"/>
        <v>0</v>
      </c>
      <c r="P267" s="160">
        <f t="shared" si="8"/>
        <v>0</v>
      </c>
      <c r="AG267" s="113" t="s">
        <v>140</v>
      </c>
      <c r="AI267" s="113" t="s">
        <v>224</v>
      </c>
      <c r="AJ267" s="113" t="s">
        <v>67</v>
      </c>
      <c r="AN267" s="17" t="s">
        <v>116</v>
      </c>
      <c r="AT267" s="114" t="e">
        <f>IF(#REF!="základní",J267,0)</f>
        <v>#REF!</v>
      </c>
      <c r="AU267" s="114" t="e">
        <f>IF(#REF!="snížená",J267,0)</f>
        <v>#REF!</v>
      </c>
      <c r="AV267" s="114" t="e">
        <f>IF(#REF!="zákl. přenesená",J267,0)</f>
        <v>#REF!</v>
      </c>
      <c r="AW267" s="114" t="e">
        <f>IF(#REF!="sníž. přenesená",J267,0)</f>
        <v>#REF!</v>
      </c>
      <c r="AX267" s="114" t="e">
        <f>IF(#REF!="nulová",J267,0)</f>
        <v>#REF!</v>
      </c>
      <c r="AY267" s="17" t="s">
        <v>65</v>
      </c>
      <c r="AZ267" s="114">
        <f>ROUND(I267*H267,2)</f>
        <v>0</v>
      </c>
      <c r="BA267" s="17" t="s">
        <v>122</v>
      </c>
      <c r="BB267" s="113" t="s">
        <v>327</v>
      </c>
    </row>
    <row r="268" spans="2:54" s="1" customFormat="1" ht="33" customHeight="1">
      <c r="B268" s="106"/>
      <c r="C268" s="107" t="s">
        <v>306</v>
      </c>
      <c r="D268" s="107" t="s">
        <v>118</v>
      </c>
      <c r="E268" s="108" t="s">
        <v>870</v>
      </c>
      <c r="F268" s="109" t="s">
        <v>871</v>
      </c>
      <c r="G268" s="110" t="s">
        <v>173</v>
      </c>
      <c r="H268" s="111"/>
      <c r="I268" s="112">
        <v>4310</v>
      </c>
      <c r="J268" s="154">
        <f>ROUND(I268*H268,2)</f>
        <v>0</v>
      </c>
      <c r="K268" s="184"/>
      <c r="L268" s="161"/>
      <c r="M268" s="184"/>
      <c r="N268" s="161">
        <f t="shared" si="6"/>
        <v>0</v>
      </c>
      <c r="O268" s="159">
        <f t="shared" si="7"/>
        <v>0</v>
      </c>
      <c r="P268" s="160">
        <f t="shared" si="8"/>
        <v>0</v>
      </c>
      <c r="AG268" s="113" t="s">
        <v>122</v>
      </c>
      <c r="AI268" s="113" t="s">
        <v>118</v>
      </c>
      <c r="AJ268" s="113" t="s">
        <v>67</v>
      </c>
      <c r="AN268" s="17" t="s">
        <v>116</v>
      </c>
      <c r="AT268" s="114" t="e">
        <f>IF(#REF!="základní",J268,0)</f>
        <v>#REF!</v>
      </c>
      <c r="AU268" s="114" t="e">
        <f>IF(#REF!="snížená",J268,0)</f>
        <v>#REF!</v>
      </c>
      <c r="AV268" s="114" t="e">
        <f>IF(#REF!="zákl. přenesená",J268,0)</f>
        <v>#REF!</v>
      </c>
      <c r="AW268" s="114" t="e">
        <f>IF(#REF!="sníž. přenesená",J268,0)</f>
        <v>#REF!</v>
      </c>
      <c r="AX268" s="114" t="e">
        <f>IF(#REF!="nulová",J268,0)</f>
        <v>#REF!</v>
      </c>
      <c r="AY268" s="17" t="s">
        <v>65</v>
      </c>
      <c r="AZ268" s="114">
        <f>ROUND(I268*H268,2)</f>
        <v>0</v>
      </c>
      <c r="BA268" s="17" t="s">
        <v>122</v>
      </c>
      <c r="BB268" s="113" t="s">
        <v>331</v>
      </c>
    </row>
    <row r="269" spans="2:54" s="14" customFormat="1">
      <c r="B269" s="126"/>
      <c r="D269" s="116" t="s">
        <v>123</v>
      </c>
      <c r="E269" s="127" t="s">
        <v>1</v>
      </c>
      <c r="F269" s="128" t="s">
        <v>602</v>
      </c>
      <c r="H269" s="127"/>
      <c r="I269" s="129"/>
      <c r="K269" s="187"/>
      <c r="L269" s="176"/>
      <c r="M269" s="187"/>
      <c r="N269" s="161"/>
      <c r="O269" s="159"/>
      <c r="P269" s="160"/>
      <c r="AI269" s="127" t="s">
        <v>123</v>
      </c>
      <c r="AJ269" s="127" t="s">
        <v>67</v>
      </c>
      <c r="AK269" s="14" t="s">
        <v>65</v>
      </c>
      <c r="AL269" s="14" t="s">
        <v>28</v>
      </c>
      <c r="AM269" s="14" t="s">
        <v>57</v>
      </c>
      <c r="AN269" s="127" t="s">
        <v>116</v>
      </c>
    </row>
    <row r="270" spans="2:54" s="12" customFormat="1">
      <c r="B270" s="115"/>
      <c r="D270" s="116" t="s">
        <v>123</v>
      </c>
      <c r="E270" s="117" t="s">
        <v>1</v>
      </c>
      <c r="F270" s="118" t="s">
        <v>872</v>
      </c>
      <c r="H270" s="119"/>
      <c r="I270" s="120"/>
      <c r="K270" s="185"/>
      <c r="L270" s="174"/>
      <c r="M270" s="185"/>
      <c r="N270" s="161"/>
      <c r="O270" s="159"/>
      <c r="P270" s="160"/>
      <c r="AI270" s="117" t="s">
        <v>123</v>
      </c>
      <c r="AJ270" s="117" t="s">
        <v>67</v>
      </c>
      <c r="AK270" s="12" t="s">
        <v>67</v>
      </c>
      <c r="AL270" s="12" t="s">
        <v>28</v>
      </c>
      <c r="AM270" s="12" t="s">
        <v>57</v>
      </c>
      <c r="AN270" s="117" t="s">
        <v>116</v>
      </c>
    </row>
    <row r="271" spans="2:54" s="13" customFormat="1">
      <c r="B271" s="121"/>
      <c r="D271" s="116" t="s">
        <v>123</v>
      </c>
      <c r="E271" s="122" t="s">
        <v>1</v>
      </c>
      <c r="F271" s="123" t="s">
        <v>125</v>
      </c>
      <c r="H271" s="124"/>
      <c r="I271" s="125"/>
      <c r="K271" s="186"/>
      <c r="L271" s="175"/>
      <c r="M271" s="186"/>
      <c r="N271" s="161"/>
      <c r="O271" s="159"/>
      <c r="P271" s="160"/>
      <c r="AI271" s="122" t="s">
        <v>123</v>
      </c>
      <c r="AJ271" s="122" t="s">
        <v>67</v>
      </c>
      <c r="AK271" s="13" t="s">
        <v>122</v>
      </c>
      <c r="AL271" s="13" t="s">
        <v>28</v>
      </c>
      <c r="AM271" s="13" t="s">
        <v>65</v>
      </c>
      <c r="AN271" s="122" t="s">
        <v>116</v>
      </c>
    </row>
    <row r="272" spans="2:54" s="1" customFormat="1" ht="24.15" customHeight="1">
      <c r="B272" s="106"/>
      <c r="C272" s="107" t="s">
        <v>237</v>
      </c>
      <c r="D272" s="107" t="s">
        <v>118</v>
      </c>
      <c r="E272" s="108" t="s">
        <v>873</v>
      </c>
      <c r="F272" s="109" t="s">
        <v>874</v>
      </c>
      <c r="G272" s="110" t="s">
        <v>173</v>
      </c>
      <c r="H272" s="111"/>
      <c r="I272" s="112">
        <v>5940</v>
      </c>
      <c r="J272" s="154">
        <f>ROUND(I272*H272,2)</f>
        <v>0</v>
      </c>
      <c r="K272" s="184"/>
      <c r="L272" s="161"/>
      <c r="M272" s="184"/>
      <c r="N272" s="161">
        <f t="shared" si="6"/>
        <v>0</v>
      </c>
      <c r="O272" s="159">
        <f t="shared" si="7"/>
        <v>0</v>
      </c>
      <c r="P272" s="160">
        <f t="shared" si="8"/>
        <v>0</v>
      </c>
      <c r="AG272" s="113" t="s">
        <v>122</v>
      </c>
      <c r="AI272" s="113" t="s">
        <v>118</v>
      </c>
      <c r="AJ272" s="113" t="s">
        <v>67</v>
      </c>
      <c r="AN272" s="17" t="s">
        <v>116</v>
      </c>
      <c r="AT272" s="114" t="e">
        <f>IF(#REF!="základní",J272,0)</f>
        <v>#REF!</v>
      </c>
      <c r="AU272" s="114" t="e">
        <f>IF(#REF!="snížená",J272,0)</f>
        <v>#REF!</v>
      </c>
      <c r="AV272" s="114" t="e">
        <f>IF(#REF!="zákl. přenesená",J272,0)</f>
        <v>#REF!</v>
      </c>
      <c r="AW272" s="114" t="e">
        <f>IF(#REF!="sníž. přenesená",J272,0)</f>
        <v>#REF!</v>
      </c>
      <c r="AX272" s="114" t="e">
        <f>IF(#REF!="nulová",J272,0)</f>
        <v>#REF!</v>
      </c>
      <c r="AY272" s="17" t="s">
        <v>65</v>
      </c>
      <c r="AZ272" s="114">
        <f>ROUND(I272*H272,2)</f>
        <v>0</v>
      </c>
      <c r="BA272" s="17" t="s">
        <v>122</v>
      </c>
      <c r="BB272" s="113" t="s">
        <v>337</v>
      </c>
    </row>
    <row r="273" spans="2:54" s="14" customFormat="1">
      <c r="B273" s="126"/>
      <c r="D273" s="116" t="s">
        <v>123</v>
      </c>
      <c r="E273" s="127" t="s">
        <v>1</v>
      </c>
      <c r="F273" s="128" t="s">
        <v>602</v>
      </c>
      <c r="H273" s="127"/>
      <c r="I273" s="129"/>
      <c r="K273" s="187"/>
      <c r="L273" s="176"/>
      <c r="M273" s="187"/>
      <c r="N273" s="161"/>
      <c r="O273" s="159"/>
      <c r="P273" s="160"/>
      <c r="AI273" s="127" t="s">
        <v>123</v>
      </c>
      <c r="AJ273" s="127" t="s">
        <v>67</v>
      </c>
      <c r="AK273" s="14" t="s">
        <v>65</v>
      </c>
      <c r="AL273" s="14" t="s">
        <v>28</v>
      </c>
      <c r="AM273" s="14" t="s">
        <v>57</v>
      </c>
      <c r="AN273" s="127" t="s">
        <v>116</v>
      </c>
    </row>
    <row r="274" spans="2:54" s="12" customFormat="1">
      <c r="B274" s="115"/>
      <c r="D274" s="116" t="s">
        <v>123</v>
      </c>
      <c r="E274" s="117" t="s">
        <v>1</v>
      </c>
      <c r="F274" s="118" t="s">
        <v>875</v>
      </c>
      <c r="H274" s="119"/>
      <c r="I274" s="120"/>
      <c r="K274" s="185"/>
      <c r="L274" s="174"/>
      <c r="M274" s="185"/>
      <c r="N274" s="161"/>
      <c r="O274" s="159"/>
      <c r="P274" s="160"/>
      <c r="AI274" s="117" t="s">
        <v>123</v>
      </c>
      <c r="AJ274" s="117" t="s">
        <v>67</v>
      </c>
      <c r="AK274" s="12" t="s">
        <v>67</v>
      </c>
      <c r="AL274" s="12" t="s">
        <v>28</v>
      </c>
      <c r="AM274" s="12" t="s">
        <v>57</v>
      </c>
      <c r="AN274" s="117" t="s">
        <v>116</v>
      </c>
    </row>
    <row r="275" spans="2:54" s="13" customFormat="1">
      <c r="B275" s="121"/>
      <c r="D275" s="116" t="s">
        <v>123</v>
      </c>
      <c r="E275" s="122" t="s">
        <v>1</v>
      </c>
      <c r="F275" s="123" t="s">
        <v>125</v>
      </c>
      <c r="H275" s="124"/>
      <c r="I275" s="125"/>
      <c r="K275" s="186"/>
      <c r="L275" s="175"/>
      <c r="M275" s="186"/>
      <c r="N275" s="161"/>
      <c r="O275" s="159"/>
      <c r="P275" s="160"/>
      <c r="AI275" s="122" t="s">
        <v>123</v>
      </c>
      <c r="AJ275" s="122" t="s">
        <v>67</v>
      </c>
      <c r="AK275" s="13" t="s">
        <v>122</v>
      </c>
      <c r="AL275" s="13" t="s">
        <v>28</v>
      </c>
      <c r="AM275" s="13" t="s">
        <v>65</v>
      </c>
      <c r="AN275" s="122" t="s">
        <v>116</v>
      </c>
    </row>
    <row r="276" spans="2:54" s="1" customFormat="1" ht="24.15" customHeight="1">
      <c r="B276" s="106"/>
      <c r="C276" s="107" t="s">
        <v>314</v>
      </c>
      <c r="D276" s="107" t="s">
        <v>118</v>
      </c>
      <c r="E276" s="108" t="s">
        <v>876</v>
      </c>
      <c r="F276" s="109" t="s">
        <v>877</v>
      </c>
      <c r="G276" s="110" t="s">
        <v>121</v>
      </c>
      <c r="H276" s="111"/>
      <c r="I276" s="112">
        <v>2580</v>
      </c>
      <c r="J276" s="154">
        <f>ROUND(I276*H276,2)</f>
        <v>0</v>
      </c>
      <c r="K276" s="184"/>
      <c r="L276" s="161"/>
      <c r="M276" s="184"/>
      <c r="N276" s="161">
        <f t="shared" si="6"/>
        <v>0</v>
      </c>
      <c r="O276" s="159">
        <f t="shared" si="7"/>
        <v>0</v>
      </c>
      <c r="P276" s="160">
        <f t="shared" si="8"/>
        <v>0</v>
      </c>
      <c r="AG276" s="113" t="s">
        <v>122</v>
      </c>
      <c r="AI276" s="113" t="s">
        <v>118</v>
      </c>
      <c r="AJ276" s="113" t="s">
        <v>67</v>
      </c>
      <c r="AN276" s="17" t="s">
        <v>116</v>
      </c>
      <c r="AT276" s="114" t="e">
        <f>IF(#REF!="základní",J276,0)</f>
        <v>#REF!</v>
      </c>
      <c r="AU276" s="114" t="e">
        <f>IF(#REF!="snížená",J276,0)</f>
        <v>#REF!</v>
      </c>
      <c r="AV276" s="114" t="e">
        <f>IF(#REF!="zákl. přenesená",J276,0)</f>
        <v>#REF!</v>
      </c>
      <c r="AW276" s="114" t="e">
        <f>IF(#REF!="sníž. přenesená",J276,0)</f>
        <v>#REF!</v>
      </c>
      <c r="AX276" s="114" t="e">
        <f>IF(#REF!="nulová",J276,0)</f>
        <v>#REF!</v>
      </c>
      <c r="AY276" s="17" t="s">
        <v>65</v>
      </c>
      <c r="AZ276" s="114">
        <f>ROUND(I276*H276,2)</f>
        <v>0</v>
      </c>
      <c r="BA276" s="17" t="s">
        <v>122</v>
      </c>
      <c r="BB276" s="113" t="s">
        <v>342</v>
      </c>
    </row>
    <row r="277" spans="2:54" s="14" customFormat="1">
      <c r="B277" s="126"/>
      <c r="D277" s="116" t="s">
        <v>123</v>
      </c>
      <c r="E277" s="127" t="s">
        <v>1</v>
      </c>
      <c r="F277" s="128" t="s">
        <v>602</v>
      </c>
      <c r="H277" s="127"/>
      <c r="I277" s="129"/>
      <c r="K277" s="187"/>
      <c r="L277" s="176"/>
      <c r="M277" s="187"/>
      <c r="N277" s="161"/>
      <c r="O277" s="159"/>
      <c r="P277" s="160"/>
      <c r="AI277" s="127" t="s">
        <v>123</v>
      </c>
      <c r="AJ277" s="127" t="s">
        <v>67</v>
      </c>
      <c r="AK277" s="14" t="s">
        <v>65</v>
      </c>
      <c r="AL277" s="14" t="s">
        <v>28</v>
      </c>
      <c r="AM277" s="14" t="s">
        <v>57</v>
      </c>
      <c r="AN277" s="127" t="s">
        <v>116</v>
      </c>
    </row>
    <row r="278" spans="2:54" s="12" customFormat="1">
      <c r="B278" s="115"/>
      <c r="D278" s="116" t="s">
        <v>123</v>
      </c>
      <c r="E278" s="117" t="s">
        <v>1</v>
      </c>
      <c r="F278" s="118" t="s">
        <v>846</v>
      </c>
      <c r="H278" s="119"/>
      <c r="I278" s="120"/>
      <c r="K278" s="185"/>
      <c r="L278" s="174"/>
      <c r="M278" s="185"/>
      <c r="N278" s="161"/>
      <c r="O278" s="159"/>
      <c r="P278" s="160"/>
      <c r="AI278" s="117" t="s">
        <v>123</v>
      </c>
      <c r="AJ278" s="117" t="s">
        <v>67</v>
      </c>
      <c r="AK278" s="12" t="s">
        <v>67</v>
      </c>
      <c r="AL278" s="12" t="s">
        <v>28</v>
      </c>
      <c r="AM278" s="12" t="s">
        <v>57</v>
      </c>
      <c r="AN278" s="117" t="s">
        <v>116</v>
      </c>
    </row>
    <row r="279" spans="2:54" s="12" customFormat="1">
      <c r="B279" s="115"/>
      <c r="D279" s="116" t="s">
        <v>123</v>
      </c>
      <c r="E279" s="117" t="s">
        <v>1</v>
      </c>
      <c r="F279" s="118" t="s">
        <v>847</v>
      </c>
      <c r="H279" s="119"/>
      <c r="I279" s="120"/>
      <c r="K279" s="185"/>
      <c r="L279" s="174"/>
      <c r="M279" s="185"/>
      <c r="N279" s="161"/>
      <c r="O279" s="159"/>
      <c r="P279" s="160"/>
      <c r="AI279" s="117" t="s">
        <v>123</v>
      </c>
      <c r="AJ279" s="117" t="s">
        <v>67</v>
      </c>
      <c r="AK279" s="12" t="s">
        <v>67</v>
      </c>
      <c r="AL279" s="12" t="s">
        <v>28</v>
      </c>
      <c r="AM279" s="12" t="s">
        <v>57</v>
      </c>
      <c r="AN279" s="117" t="s">
        <v>116</v>
      </c>
    </row>
    <row r="280" spans="2:54" s="13" customFormat="1">
      <c r="B280" s="121"/>
      <c r="D280" s="116" t="s">
        <v>123</v>
      </c>
      <c r="E280" s="122" t="s">
        <v>1</v>
      </c>
      <c r="F280" s="123" t="s">
        <v>125</v>
      </c>
      <c r="H280" s="124"/>
      <c r="I280" s="125"/>
      <c r="K280" s="186"/>
      <c r="L280" s="175"/>
      <c r="M280" s="186"/>
      <c r="N280" s="161"/>
      <c r="O280" s="159"/>
      <c r="P280" s="160"/>
      <c r="AI280" s="122" t="s">
        <v>123</v>
      </c>
      <c r="AJ280" s="122" t="s">
        <v>67</v>
      </c>
      <c r="AK280" s="13" t="s">
        <v>122</v>
      </c>
      <c r="AL280" s="13" t="s">
        <v>28</v>
      </c>
      <c r="AM280" s="13" t="s">
        <v>65</v>
      </c>
      <c r="AN280" s="122" t="s">
        <v>116</v>
      </c>
    </row>
    <row r="281" spans="2:54" s="11" customFormat="1" ht="22.95" customHeight="1">
      <c r="B281" s="97"/>
      <c r="D281" s="98" t="s">
        <v>56</v>
      </c>
      <c r="E281" s="104" t="s">
        <v>140</v>
      </c>
      <c r="F281" s="104" t="s">
        <v>663</v>
      </c>
      <c r="I281" s="100"/>
      <c r="J281" s="105">
        <f>AZ281</f>
        <v>-8600</v>
      </c>
      <c r="K281" s="189"/>
      <c r="L281" s="177"/>
      <c r="M281" s="189"/>
      <c r="N281" s="161"/>
      <c r="O281" s="159"/>
      <c r="P281" s="160"/>
      <c r="AG281" s="98" t="s">
        <v>65</v>
      </c>
      <c r="AI281" s="102" t="s">
        <v>56</v>
      </c>
      <c r="AJ281" s="102" t="s">
        <v>65</v>
      </c>
      <c r="AN281" s="98" t="s">
        <v>116</v>
      </c>
      <c r="AZ281" s="103">
        <f>SUM(AZ282:AZ345)</f>
        <v>-8600</v>
      </c>
    </row>
    <row r="282" spans="2:54" s="1" customFormat="1" ht="24.15" customHeight="1">
      <c r="B282" s="106"/>
      <c r="C282" s="107" t="s">
        <v>241</v>
      </c>
      <c r="D282" s="107" t="s">
        <v>118</v>
      </c>
      <c r="E282" s="108" t="s">
        <v>878</v>
      </c>
      <c r="F282" s="109" t="s">
        <v>879</v>
      </c>
      <c r="G282" s="110" t="s">
        <v>160</v>
      </c>
      <c r="H282" s="111"/>
      <c r="I282" s="112">
        <v>576</v>
      </c>
      <c r="J282" s="154">
        <f>ROUND(I282*H282,2)</f>
        <v>0</v>
      </c>
      <c r="K282" s="184"/>
      <c r="L282" s="161"/>
      <c r="M282" s="184"/>
      <c r="N282" s="161">
        <f t="shared" si="6"/>
        <v>0</v>
      </c>
      <c r="O282" s="159">
        <f t="shared" si="7"/>
        <v>0</v>
      </c>
      <c r="P282" s="160">
        <f t="shared" si="8"/>
        <v>0</v>
      </c>
      <c r="AG282" s="113" t="s">
        <v>122</v>
      </c>
      <c r="AI282" s="113" t="s">
        <v>118</v>
      </c>
      <c r="AJ282" s="113" t="s">
        <v>67</v>
      </c>
      <c r="AN282" s="17" t="s">
        <v>116</v>
      </c>
      <c r="AT282" s="114" t="e">
        <f>IF(#REF!="základní",J282,0)</f>
        <v>#REF!</v>
      </c>
      <c r="AU282" s="114" t="e">
        <f>IF(#REF!="snížená",J282,0)</f>
        <v>#REF!</v>
      </c>
      <c r="AV282" s="114" t="e">
        <f>IF(#REF!="zákl. přenesená",J282,0)</f>
        <v>#REF!</v>
      </c>
      <c r="AW282" s="114" t="e">
        <f>IF(#REF!="sníž. přenesená",J282,0)</f>
        <v>#REF!</v>
      </c>
      <c r="AX282" s="114" t="e">
        <f>IF(#REF!="nulová",J282,0)</f>
        <v>#REF!</v>
      </c>
      <c r="AY282" s="17" t="s">
        <v>65</v>
      </c>
      <c r="AZ282" s="114">
        <f>ROUND(I282*H282,2)</f>
        <v>0</v>
      </c>
      <c r="BA282" s="17" t="s">
        <v>122</v>
      </c>
      <c r="BB282" s="113" t="s">
        <v>348</v>
      </c>
    </row>
    <row r="283" spans="2:54" s="14" customFormat="1">
      <c r="B283" s="126"/>
      <c r="D283" s="116" t="s">
        <v>123</v>
      </c>
      <c r="E283" s="127" t="s">
        <v>1</v>
      </c>
      <c r="F283" s="128" t="s">
        <v>602</v>
      </c>
      <c r="H283" s="127"/>
      <c r="I283" s="129"/>
      <c r="K283" s="187"/>
      <c r="L283" s="176"/>
      <c r="M283" s="187"/>
      <c r="N283" s="161"/>
      <c r="O283" s="159"/>
      <c r="P283" s="160"/>
      <c r="AI283" s="127" t="s">
        <v>123</v>
      </c>
      <c r="AJ283" s="127" t="s">
        <v>67</v>
      </c>
      <c r="AK283" s="14" t="s">
        <v>65</v>
      </c>
      <c r="AL283" s="14" t="s">
        <v>28</v>
      </c>
      <c r="AM283" s="14" t="s">
        <v>57</v>
      </c>
      <c r="AN283" s="127" t="s">
        <v>116</v>
      </c>
    </row>
    <row r="284" spans="2:54" s="12" customFormat="1">
      <c r="B284" s="115"/>
      <c r="D284" s="116" t="s">
        <v>123</v>
      </c>
      <c r="E284" s="117" t="s">
        <v>1</v>
      </c>
      <c r="F284" s="118" t="s">
        <v>880</v>
      </c>
      <c r="H284" s="119"/>
      <c r="I284" s="120"/>
      <c r="K284" s="185"/>
      <c r="L284" s="174"/>
      <c r="M284" s="185"/>
      <c r="N284" s="161"/>
      <c r="O284" s="159"/>
      <c r="P284" s="160"/>
      <c r="AI284" s="117" t="s">
        <v>123</v>
      </c>
      <c r="AJ284" s="117" t="s">
        <v>67</v>
      </c>
      <c r="AK284" s="12" t="s">
        <v>67</v>
      </c>
      <c r="AL284" s="12" t="s">
        <v>28</v>
      </c>
      <c r="AM284" s="12" t="s">
        <v>57</v>
      </c>
      <c r="AN284" s="117" t="s">
        <v>116</v>
      </c>
    </row>
    <row r="285" spans="2:54" s="13" customFormat="1">
      <c r="B285" s="121"/>
      <c r="D285" s="116" t="s">
        <v>123</v>
      </c>
      <c r="E285" s="122" t="s">
        <v>1</v>
      </c>
      <c r="F285" s="123" t="s">
        <v>125</v>
      </c>
      <c r="H285" s="124"/>
      <c r="I285" s="125"/>
      <c r="K285" s="186"/>
      <c r="L285" s="175"/>
      <c r="M285" s="186"/>
      <c r="N285" s="161"/>
      <c r="O285" s="159"/>
      <c r="P285" s="160"/>
      <c r="AI285" s="122" t="s">
        <v>123</v>
      </c>
      <c r="AJ285" s="122" t="s">
        <v>67</v>
      </c>
      <c r="AK285" s="13" t="s">
        <v>122</v>
      </c>
      <c r="AL285" s="13" t="s">
        <v>28</v>
      </c>
      <c r="AM285" s="13" t="s">
        <v>65</v>
      </c>
      <c r="AN285" s="122" t="s">
        <v>116</v>
      </c>
    </row>
    <row r="286" spans="2:54" s="1" customFormat="1" ht="24.15" customHeight="1">
      <c r="B286" s="106"/>
      <c r="C286" s="130" t="s">
        <v>324</v>
      </c>
      <c r="D286" s="130" t="s">
        <v>224</v>
      </c>
      <c r="E286" s="131" t="s">
        <v>881</v>
      </c>
      <c r="F286" s="132" t="s">
        <v>882</v>
      </c>
      <c r="G286" s="133" t="s">
        <v>160</v>
      </c>
      <c r="H286" s="134"/>
      <c r="I286" s="135">
        <v>405.6</v>
      </c>
      <c r="J286" s="155">
        <f>ROUND(I286*H286,2)</f>
        <v>0</v>
      </c>
      <c r="K286" s="196"/>
      <c r="L286" s="161"/>
      <c r="M286" s="184"/>
      <c r="N286" s="161">
        <f t="shared" si="6"/>
        <v>0</v>
      </c>
      <c r="O286" s="159">
        <f t="shared" si="7"/>
        <v>0</v>
      </c>
      <c r="P286" s="160">
        <f t="shared" si="8"/>
        <v>0</v>
      </c>
      <c r="AG286" s="113" t="s">
        <v>140</v>
      </c>
      <c r="AI286" s="113" t="s">
        <v>224</v>
      </c>
      <c r="AJ286" s="113" t="s">
        <v>67</v>
      </c>
      <c r="AN286" s="17" t="s">
        <v>116</v>
      </c>
      <c r="AT286" s="114" t="e">
        <f>IF(#REF!="základní",J286,0)</f>
        <v>#REF!</v>
      </c>
      <c r="AU286" s="114" t="e">
        <f>IF(#REF!="snížená",J286,0)</f>
        <v>#REF!</v>
      </c>
      <c r="AV286" s="114" t="e">
        <f>IF(#REF!="zákl. přenesená",J286,0)</f>
        <v>#REF!</v>
      </c>
      <c r="AW286" s="114" t="e">
        <f>IF(#REF!="sníž. přenesená",J286,0)</f>
        <v>#REF!</v>
      </c>
      <c r="AX286" s="114" t="e">
        <f>IF(#REF!="nulová",J286,0)</f>
        <v>#REF!</v>
      </c>
      <c r="AY286" s="17" t="s">
        <v>65</v>
      </c>
      <c r="AZ286" s="114">
        <f>ROUND(I286*H286,2)</f>
        <v>0</v>
      </c>
      <c r="BA286" s="17" t="s">
        <v>122</v>
      </c>
      <c r="BB286" s="113" t="s">
        <v>353</v>
      </c>
    </row>
    <row r="287" spans="2:54" s="12" customFormat="1">
      <c r="B287" s="115"/>
      <c r="D287" s="116" t="s">
        <v>123</v>
      </c>
      <c r="E287" s="117" t="s">
        <v>1</v>
      </c>
      <c r="F287" s="118" t="s">
        <v>883</v>
      </c>
      <c r="H287" s="119"/>
      <c r="I287" s="120"/>
      <c r="K287" s="185"/>
      <c r="L287" s="174"/>
      <c r="M287" s="185"/>
      <c r="N287" s="161"/>
      <c r="O287" s="159"/>
      <c r="P287" s="160"/>
      <c r="AI287" s="117" t="s">
        <v>123</v>
      </c>
      <c r="AJ287" s="117" t="s">
        <v>67</v>
      </c>
      <c r="AK287" s="12" t="s">
        <v>67</v>
      </c>
      <c r="AL287" s="12" t="s">
        <v>28</v>
      </c>
      <c r="AM287" s="12" t="s">
        <v>57</v>
      </c>
      <c r="AN287" s="117" t="s">
        <v>116</v>
      </c>
    </row>
    <row r="288" spans="2:54" s="13" customFormat="1">
      <c r="B288" s="121"/>
      <c r="D288" s="116" t="s">
        <v>123</v>
      </c>
      <c r="E288" s="122" t="s">
        <v>1</v>
      </c>
      <c r="F288" s="123" t="s">
        <v>125</v>
      </c>
      <c r="H288" s="124"/>
      <c r="I288" s="125"/>
      <c r="K288" s="186"/>
      <c r="L288" s="175"/>
      <c r="M288" s="186"/>
      <c r="N288" s="161"/>
      <c r="O288" s="159"/>
      <c r="P288" s="160"/>
      <c r="AI288" s="122" t="s">
        <v>123</v>
      </c>
      <c r="AJ288" s="122" t="s">
        <v>67</v>
      </c>
      <c r="AK288" s="13" t="s">
        <v>122</v>
      </c>
      <c r="AL288" s="13" t="s">
        <v>28</v>
      </c>
      <c r="AM288" s="13" t="s">
        <v>65</v>
      </c>
      <c r="AN288" s="122" t="s">
        <v>116</v>
      </c>
    </row>
    <row r="289" spans="2:54" s="1" customFormat="1" ht="24.15" customHeight="1">
      <c r="B289" s="106"/>
      <c r="C289" s="107" t="s">
        <v>246</v>
      </c>
      <c r="D289" s="107" t="s">
        <v>118</v>
      </c>
      <c r="E289" s="108" t="s">
        <v>884</v>
      </c>
      <c r="F289" s="109" t="s">
        <v>885</v>
      </c>
      <c r="G289" s="110" t="s">
        <v>160</v>
      </c>
      <c r="H289" s="111"/>
      <c r="I289" s="112">
        <v>609</v>
      </c>
      <c r="J289" s="154">
        <f>ROUND(I289*H289,2)</f>
        <v>0</v>
      </c>
      <c r="K289" s="184"/>
      <c r="L289" s="161"/>
      <c r="M289" s="184"/>
      <c r="N289" s="161">
        <f t="shared" si="6"/>
        <v>0</v>
      </c>
      <c r="O289" s="159">
        <f t="shared" si="7"/>
        <v>0</v>
      </c>
      <c r="P289" s="160">
        <f t="shared" si="8"/>
        <v>0</v>
      </c>
      <c r="AG289" s="113" t="s">
        <v>122</v>
      </c>
      <c r="AI289" s="113" t="s">
        <v>118</v>
      </c>
      <c r="AJ289" s="113" t="s">
        <v>67</v>
      </c>
      <c r="AN289" s="17" t="s">
        <v>116</v>
      </c>
      <c r="AT289" s="114" t="e">
        <f>IF(#REF!="základní",J289,0)</f>
        <v>#REF!</v>
      </c>
      <c r="AU289" s="114" t="e">
        <f>IF(#REF!="snížená",J289,0)</f>
        <v>#REF!</v>
      </c>
      <c r="AV289" s="114" t="e">
        <f>IF(#REF!="zákl. přenesená",J289,0)</f>
        <v>#REF!</v>
      </c>
      <c r="AW289" s="114" t="e">
        <f>IF(#REF!="sníž. přenesená",J289,0)</f>
        <v>#REF!</v>
      </c>
      <c r="AX289" s="114" t="e">
        <f>IF(#REF!="nulová",J289,0)</f>
        <v>#REF!</v>
      </c>
      <c r="AY289" s="17" t="s">
        <v>65</v>
      </c>
      <c r="AZ289" s="114">
        <f>ROUND(I289*H289,2)</f>
        <v>0</v>
      </c>
      <c r="BA289" s="17" t="s">
        <v>122</v>
      </c>
      <c r="BB289" s="113" t="s">
        <v>358</v>
      </c>
    </row>
    <row r="290" spans="2:54" s="12" customFormat="1">
      <c r="B290" s="115"/>
      <c r="D290" s="116" t="s">
        <v>123</v>
      </c>
      <c r="E290" s="117" t="s">
        <v>1</v>
      </c>
      <c r="F290" s="118" t="s">
        <v>886</v>
      </c>
      <c r="H290" s="119"/>
      <c r="I290" s="120"/>
      <c r="K290" s="185"/>
      <c r="L290" s="174"/>
      <c r="M290" s="185"/>
      <c r="N290" s="161"/>
      <c r="O290" s="159"/>
      <c r="P290" s="160"/>
      <c r="AI290" s="117" t="s">
        <v>123</v>
      </c>
      <c r="AJ290" s="117" t="s">
        <v>67</v>
      </c>
      <c r="AK290" s="12" t="s">
        <v>67</v>
      </c>
      <c r="AL290" s="12" t="s">
        <v>28</v>
      </c>
      <c r="AM290" s="12" t="s">
        <v>57</v>
      </c>
      <c r="AN290" s="117" t="s">
        <v>116</v>
      </c>
    </row>
    <row r="291" spans="2:54" s="13" customFormat="1">
      <c r="B291" s="121"/>
      <c r="D291" s="116" t="s">
        <v>123</v>
      </c>
      <c r="E291" s="122" t="s">
        <v>1</v>
      </c>
      <c r="F291" s="123" t="s">
        <v>125</v>
      </c>
      <c r="H291" s="124"/>
      <c r="I291" s="125"/>
      <c r="K291" s="186"/>
      <c r="L291" s="175"/>
      <c r="M291" s="186"/>
      <c r="N291" s="161"/>
      <c r="O291" s="159"/>
      <c r="P291" s="160"/>
      <c r="AI291" s="122" t="s">
        <v>123</v>
      </c>
      <c r="AJ291" s="122" t="s">
        <v>67</v>
      </c>
      <c r="AK291" s="13" t="s">
        <v>122</v>
      </c>
      <c r="AL291" s="13" t="s">
        <v>28</v>
      </c>
      <c r="AM291" s="13" t="s">
        <v>65</v>
      </c>
      <c r="AN291" s="122" t="s">
        <v>116</v>
      </c>
    </row>
    <row r="292" spans="2:54" s="1" customFormat="1" ht="24.15" customHeight="1">
      <c r="B292" s="106"/>
      <c r="C292" s="130" t="s">
        <v>334</v>
      </c>
      <c r="D292" s="130" t="s">
        <v>224</v>
      </c>
      <c r="E292" s="131" t="s">
        <v>887</v>
      </c>
      <c r="F292" s="132" t="s">
        <v>888</v>
      </c>
      <c r="G292" s="133" t="s">
        <v>160</v>
      </c>
      <c r="H292" s="134"/>
      <c r="I292" s="135">
        <v>536</v>
      </c>
      <c r="J292" s="155">
        <f>ROUND(I292*H292,2)</f>
        <v>0</v>
      </c>
      <c r="K292" s="196"/>
      <c r="L292" s="161"/>
      <c r="M292" s="184"/>
      <c r="N292" s="161">
        <f t="shared" si="6"/>
        <v>0</v>
      </c>
      <c r="O292" s="159">
        <f t="shared" si="7"/>
        <v>0</v>
      </c>
      <c r="P292" s="160">
        <f t="shared" si="8"/>
        <v>0</v>
      </c>
      <c r="AG292" s="113" t="s">
        <v>140</v>
      </c>
      <c r="AI292" s="113" t="s">
        <v>224</v>
      </c>
      <c r="AJ292" s="113" t="s">
        <v>67</v>
      </c>
      <c r="AN292" s="17" t="s">
        <v>116</v>
      </c>
      <c r="AT292" s="114" t="e">
        <f>IF(#REF!="základní",J292,0)</f>
        <v>#REF!</v>
      </c>
      <c r="AU292" s="114" t="e">
        <f>IF(#REF!="snížená",J292,0)</f>
        <v>#REF!</v>
      </c>
      <c r="AV292" s="114" t="e">
        <f>IF(#REF!="zákl. přenesená",J292,0)</f>
        <v>#REF!</v>
      </c>
      <c r="AW292" s="114" t="e">
        <f>IF(#REF!="sníž. přenesená",J292,0)</f>
        <v>#REF!</v>
      </c>
      <c r="AX292" s="114" t="e">
        <f>IF(#REF!="nulová",J292,0)</f>
        <v>#REF!</v>
      </c>
      <c r="AY292" s="17" t="s">
        <v>65</v>
      </c>
      <c r="AZ292" s="114">
        <f>ROUND(I292*H292,2)</f>
        <v>0</v>
      </c>
      <c r="BA292" s="17" t="s">
        <v>122</v>
      </c>
      <c r="BB292" s="113" t="s">
        <v>362</v>
      </c>
    </row>
    <row r="293" spans="2:54" s="1" customFormat="1" ht="24.15" customHeight="1">
      <c r="B293" s="106"/>
      <c r="C293" s="107" t="s">
        <v>251</v>
      </c>
      <c r="D293" s="107" t="s">
        <v>118</v>
      </c>
      <c r="E293" s="108" t="s">
        <v>889</v>
      </c>
      <c r="F293" s="109" t="s">
        <v>890</v>
      </c>
      <c r="G293" s="110" t="s">
        <v>160</v>
      </c>
      <c r="H293" s="111"/>
      <c r="I293" s="112">
        <v>651</v>
      </c>
      <c r="J293" s="154">
        <f>ROUND(I293*H293,2)</f>
        <v>0</v>
      </c>
      <c r="K293" s="184"/>
      <c r="L293" s="161"/>
      <c r="M293" s="184"/>
      <c r="N293" s="161">
        <f t="shared" si="6"/>
        <v>0</v>
      </c>
      <c r="O293" s="159">
        <f t="shared" si="7"/>
        <v>0</v>
      </c>
      <c r="P293" s="160">
        <f t="shared" si="8"/>
        <v>0</v>
      </c>
      <c r="AG293" s="113" t="s">
        <v>122</v>
      </c>
      <c r="AI293" s="113" t="s">
        <v>118</v>
      </c>
      <c r="AJ293" s="113" t="s">
        <v>67</v>
      </c>
      <c r="AN293" s="17" t="s">
        <v>116</v>
      </c>
      <c r="AT293" s="114" t="e">
        <f>IF(#REF!="základní",J293,0)</f>
        <v>#REF!</v>
      </c>
      <c r="AU293" s="114" t="e">
        <f>IF(#REF!="snížená",J293,0)</f>
        <v>#REF!</v>
      </c>
      <c r="AV293" s="114" t="e">
        <f>IF(#REF!="zákl. přenesená",J293,0)</f>
        <v>#REF!</v>
      </c>
      <c r="AW293" s="114" t="e">
        <f>IF(#REF!="sníž. přenesená",J293,0)</f>
        <v>#REF!</v>
      </c>
      <c r="AX293" s="114" t="e">
        <f>IF(#REF!="nulová",J293,0)</f>
        <v>#REF!</v>
      </c>
      <c r="AY293" s="17" t="s">
        <v>65</v>
      </c>
      <c r="AZ293" s="114">
        <f>ROUND(I293*H293,2)</f>
        <v>0</v>
      </c>
      <c r="BA293" s="17" t="s">
        <v>122</v>
      </c>
      <c r="BB293" s="113" t="s">
        <v>368</v>
      </c>
    </row>
    <row r="294" spans="2:54" s="12" customFormat="1">
      <c r="B294" s="115"/>
      <c r="D294" s="116" t="s">
        <v>123</v>
      </c>
      <c r="E294" s="117" t="s">
        <v>1</v>
      </c>
      <c r="F294" s="118" t="s">
        <v>891</v>
      </c>
      <c r="H294" s="119"/>
      <c r="I294" s="120"/>
      <c r="K294" s="185"/>
      <c r="L294" s="174"/>
      <c r="M294" s="185"/>
      <c r="N294" s="161"/>
      <c r="O294" s="159"/>
      <c r="P294" s="160"/>
      <c r="AI294" s="117" t="s">
        <v>123</v>
      </c>
      <c r="AJ294" s="117" t="s">
        <v>67</v>
      </c>
      <c r="AK294" s="12" t="s">
        <v>67</v>
      </c>
      <c r="AL294" s="12" t="s">
        <v>28</v>
      </c>
      <c r="AM294" s="12" t="s">
        <v>57</v>
      </c>
      <c r="AN294" s="117" t="s">
        <v>116</v>
      </c>
    </row>
    <row r="295" spans="2:54" s="13" customFormat="1">
      <c r="B295" s="121"/>
      <c r="D295" s="116" t="s">
        <v>123</v>
      </c>
      <c r="E295" s="122" t="s">
        <v>1</v>
      </c>
      <c r="F295" s="123" t="s">
        <v>125</v>
      </c>
      <c r="H295" s="124"/>
      <c r="I295" s="125"/>
      <c r="K295" s="186"/>
      <c r="L295" s="175"/>
      <c r="M295" s="186"/>
      <c r="N295" s="161"/>
      <c r="O295" s="159"/>
      <c r="P295" s="160"/>
      <c r="AI295" s="122" t="s">
        <v>123</v>
      </c>
      <c r="AJ295" s="122" t="s">
        <v>67</v>
      </c>
      <c r="AK295" s="13" t="s">
        <v>122</v>
      </c>
      <c r="AL295" s="13" t="s">
        <v>28</v>
      </c>
      <c r="AM295" s="13" t="s">
        <v>65</v>
      </c>
      <c r="AN295" s="122" t="s">
        <v>116</v>
      </c>
    </row>
    <row r="296" spans="2:54" s="1" customFormat="1" ht="24.15" customHeight="1">
      <c r="B296" s="106"/>
      <c r="C296" s="130" t="s">
        <v>345</v>
      </c>
      <c r="D296" s="130" t="s">
        <v>224</v>
      </c>
      <c r="E296" s="131" t="s">
        <v>892</v>
      </c>
      <c r="F296" s="132" t="s">
        <v>893</v>
      </c>
      <c r="G296" s="133" t="s">
        <v>160</v>
      </c>
      <c r="H296" s="134"/>
      <c r="I296" s="135">
        <v>1250</v>
      </c>
      <c r="J296" s="155">
        <f>ROUND(I296*H296,2)</f>
        <v>0</v>
      </c>
      <c r="K296" s="196"/>
      <c r="L296" s="161"/>
      <c r="M296" s="184"/>
      <c r="N296" s="161">
        <f t="shared" si="6"/>
        <v>0</v>
      </c>
      <c r="O296" s="159">
        <f t="shared" si="7"/>
        <v>0</v>
      </c>
      <c r="P296" s="160">
        <f t="shared" si="8"/>
        <v>0</v>
      </c>
      <c r="AG296" s="113" t="s">
        <v>140</v>
      </c>
      <c r="AI296" s="113" t="s">
        <v>224</v>
      </c>
      <c r="AJ296" s="113" t="s">
        <v>67</v>
      </c>
      <c r="AN296" s="17" t="s">
        <v>116</v>
      </c>
      <c r="AT296" s="114" t="e">
        <f>IF(#REF!="základní",J296,0)</f>
        <v>#REF!</v>
      </c>
      <c r="AU296" s="114" t="e">
        <f>IF(#REF!="snížená",J296,0)</f>
        <v>#REF!</v>
      </c>
      <c r="AV296" s="114" t="e">
        <f>IF(#REF!="zákl. přenesená",J296,0)</f>
        <v>#REF!</v>
      </c>
      <c r="AW296" s="114" t="e">
        <f>IF(#REF!="sníž. přenesená",J296,0)</f>
        <v>#REF!</v>
      </c>
      <c r="AX296" s="114" t="e">
        <f>IF(#REF!="nulová",J296,0)</f>
        <v>#REF!</v>
      </c>
      <c r="AY296" s="17" t="s">
        <v>65</v>
      </c>
      <c r="AZ296" s="114">
        <f>ROUND(I296*H296,2)</f>
        <v>0</v>
      </c>
      <c r="BA296" s="17" t="s">
        <v>122</v>
      </c>
      <c r="BB296" s="113" t="s">
        <v>372</v>
      </c>
    </row>
    <row r="297" spans="2:54" s="1" customFormat="1" ht="33" customHeight="1">
      <c r="B297" s="106"/>
      <c r="C297" s="107" t="s">
        <v>256</v>
      </c>
      <c r="D297" s="107" t="s">
        <v>118</v>
      </c>
      <c r="E297" s="108" t="s">
        <v>894</v>
      </c>
      <c r="F297" s="109" t="s">
        <v>895</v>
      </c>
      <c r="G297" s="110" t="s">
        <v>378</v>
      </c>
      <c r="H297" s="111"/>
      <c r="I297" s="112">
        <v>2478</v>
      </c>
      <c r="J297" s="154">
        <f>ROUND(I297*H297,2)</f>
        <v>0</v>
      </c>
      <c r="K297" s="184"/>
      <c r="L297" s="161"/>
      <c r="M297" s="184"/>
      <c r="N297" s="161">
        <f t="shared" si="6"/>
        <v>0</v>
      </c>
      <c r="O297" s="159">
        <f t="shared" si="7"/>
        <v>0</v>
      </c>
      <c r="P297" s="160">
        <f t="shared" si="8"/>
        <v>0</v>
      </c>
      <c r="AG297" s="113" t="s">
        <v>122</v>
      </c>
      <c r="AI297" s="113" t="s">
        <v>118</v>
      </c>
      <c r="AJ297" s="113" t="s">
        <v>67</v>
      </c>
      <c r="AN297" s="17" t="s">
        <v>116</v>
      </c>
      <c r="AT297" s="114" t="e">
        <f>IF(#REF!="základní",J297,0)</f>
        <v>#REF!</v>
      </c>
      <c r="AU297" s="114" t="e">
        <f>IF(#REF!="snížená",J297,0)</f>
        <v>#REF!</v>
      </c>
      <c r="AV297" s="114" t="e">
        <f>IF(#REF!="zákl. přenesená",J297,0)</f>
        <v>#REF!</v>
      </c>
      <c r="AW297" s="114" t="e">
        <f>IF(#REF!="sníž. přenesená",J297,0)</f>
        <v>#REF!</v>
      </c>
      <c r="AX297" s="114" t="e">
        <f>IF(#REF!="nulová",J297,0)</f>
        <v>#REF!</v>
      </c>
      <c r="AY297" s="17" t="s">
        <v>65</v>
      </c>
      <c r="AZ297" s="114">
        <f>ROUND(I297*H297,2)</f>
        <v>0</v>
      </c>
      <c r="BA297" s="17" t="s">
        <v>122</v>
      </c>
      <c r="BB297" s="113" t="s">
        <v>379</v>
      </c>
    </row>
    <row r="298" spans="2:54" s="12" customFormat="1">
      <c r="B298" s="115"/>
      <c r="D298" s="116" t="s">
        <v>123</v>
      </c>
      <c r="E298" s="117" t="s">
        <v>1</v>
      </c>
      <c r="F298" s="118" t="s">
        <v>896</v>
      </c>
      <c r="H298" s="119"/>
      <c r="I298" s="120"/>
      <c r="K298" s="185"/>
      <c r="L298" s="174"/>
      <c r="M298" s="185"/>
      <c r="N298" s="161"/>
      <c r="O298" s="159"/>
      <c r="P298" s="160"/>
      <c r="AI298" s="117" t="s">
        <v>123</v>
      </c>
      <c r="AJ298" s="117" t="s">
        <v>67</v>
      </c>
      <c r="AK298" s="12" t="s">
        <v>67</v>
      </c>
      <c r="AL298" s="12" t="s">
        <v>28</v>
      </c>
      <c r="AM298" s="12" t="s">
        <v>57</v>
      </c>
      <c r="AN298" s="117" t="s">
        <v>116</v>
      </c>
    </row>
    <row r="299" spans="2:54" s="13" customFormat="1">
      <c r="B299" s="121"/>
      <c r="D299" s="116" t="s">
        <v>123</v>
      </c>
      <c r="E299" s="122" t="s">
        <v>1</v>
      </c>
      <c r="F299" s="123" t="s">
        <v>125</v>
      </c>
      <c r="H299" s="124"/>
      <c r="I299" s="125"/>
      <c r="K299" s="186"/>
      <c r="L299" s="175"/>
      <c r="M299" s="186"/>
      <c r="N299" s="161"/>
      <c r="O299" s="159"/>
      <c r="P299" s="160"/>
      <c r="AI299" s="122" t="s">
        <v>123</v>
      </c>
      <c r="AJ299" s="122" t="s">
        <v>67</v>
      </c>
      <c r="AK299" s="13" t="s">
        <v>122</v>
      </c>
      <c r="AL299" s="13" t="s">
        <v>28</v>
      </c>
      <c r="AM299" s="13" t="s">
        <v>65</v>
      </c>
      <c r="AN299" s="122" t="s">
        <v>116</v>
      </c>
    </row>
    <row r="300" spans="2:54" s="1" customFormat="1" ht="24.15" customHeight="1">
      <c r="B300" s="106"/>
      <c r="C300" s="130" t="s">
        <v>355</v>
      </c>
      <c r="D300" s="130" t="s">
        <v>224</v>
      </c>
      <c r="E300" s="131" t="s">
        <v>897</v>
      </c>
      <c r="F300" s="132" t="s">
        <v>898</v>
      </c>
      <c r="G300" s="133" t="s">
        <v>378</v>
      </c>
      <c r="H300" s="134"/>
      <c r="I300" s="135">
        <v>3510</v>
      </c>
      <c r="J300" s="155">
        <f>ROUND(I300*H300,2)</f>
        <v>0</v>
      </c>
      <c r="K300" s="196"/>
      <c r="L300" s="161"/>
      <c r="M300" s="184"/>
      <c r="N300" s="161">
        <f t="shared" si="6"/>
        <v>0</v>
      </c>
      <c r="O300" s="159">
        <f t="shared" si="7"/>
        <v>0</v>
      </c>
      <c r="P300" s="160">
        <f t="shared" si="8"/>
        <v>0</v>
      </c>
      <c r="AG300" s="113" t="s">
        <v>140</v>
      </c>
      <c r="AI300" s="113" t="s">
        <v>224</v>
      </c>
      <c r="AJ300" s="113" t="s">
        <v>67</v>
      </c>
      <c r="AN300" s="17" t="s">
        <v>116</v>
      </c>
      <c r="AT300" s="114" t="e">
        <f>IF(#REF!="základní",J300,0)</f>
        <v>#REF!</v>
      </c>
      <c r="AU300" s="114" t="e">
        <f>IF(#REF!="snížená",J300,0)</f>
        <v>#REF!</v>
      </c>
      <c r="AV300" s="114" t="e">
        <f>IF(#REF!="zákl. přenesená",J300,0)</f>
        <v>#REF!</v>
      </c>
      <c r="AW300" s="114" t="e">
        <f>IF(#REF!="sníž. přenesená",J300,0)</f>
        <v>#REF!</v>
      </c>
      <c r="AX300" s="114" t="e">
        <f>IF(#REF!="nulová",J300,0)</f>
        <v>#REF!</v>
      </c>
      <c r="AY300" s="17" t="s">
        <v>65</v>
      </c>
      <c r="AZ300" s="114">
        <f>ROUND(I300*H300,2)</f>
        <v>0</v>
      </c>
      <c r="BA300" s="17" t="s">
        <v>122</v>
      </c>
      <c r="BB300" s="113" t="s">
        <v>383</v>
      </c>
    </row>
    <row r="301" spans="2:54" s="1" customFormat="1" ht="24.15" customHeight="1">
      <c r="B301" s="106"/>
      <c r="C301" s="107" t="s">
        <v>260</v>
      </c>
      <c r="D301" s="107" t="s">
        <v>118</v>
      </c>
      <c r="E301" s="108" t="s">
        <v>899</v>
      </c>
      <c r="F301" s="109" t="s">
        <v>900</v>
      </c>
      <c r="G301" s="110" t="s">
        <v>901</v>
      </c>
      <c r="H301" s="111"/>
      <c r="I301" s="112">
        <v>1666</v>
      </c>
      <c r="J301" s="154">
        <f>ROUND(I301*H301,2)</f>
        <v>0</v>
      </c>
      <c r="K301" s="184"/>
      <c r="L301" s="161"/>
      <c r="M301" s="184"/>
      <c r="N301" s="161">
        <f t="shared" si="6"/>
        <v>0</v>
      </c>
      <c r="O301" s="159">
        <f t="shared" si="7"/>
        <v>0</v>
      </c>
      <c r="P301" s="160">
        <f t="shared" si="8"/>
        <v>0</v>
      </c>
      <c r="AG301" s="113" t="s">
        <v>122</v>
      </c>
      <c r="AI301" s="113" t="s">
        <v>118</v>
      </c>
      <c r="AJ301" s="113" t="s">
        <v>67</v>
      </c>
      <c r="AN301" s="17" t="s">
        <v>116</v>
      </c>
      <c r="AT301" s="114" t="e">
        <f>IF(#REF!="základní",J301,0)</f>
        <v>#REF!</v>
      </c>
      <c r="AU301" s="114" t="e">
        <f>IF(#REF!="snížená",J301,0)</f>
        <v>#REF!</v>
      </c>
      <c r="AV301" s="114" t="e">
        <f>IF(#REF!="zákl. přenesená",J301,0)</f>
        <v>#REF!</v>
      </c>
      <c r="AW301" s="114" t="e">
        <f>IF(#REF!="sníž. přenesená",J301,0)</f>
        <v>#REF!</v>
      </c>
      <c r="AX301" s="114" t="e">
        <f>IF(#REF!="nulová",J301,0)</f>
        <v>#REF!</v>
      </c>
      <c r="AY301" s="17" t="s">
        <v>65</v>
      </c>
      <c r="AZ301" s="114">
        <f>ROUND(I301*H301,2)</f>
        <v>0</v>
      </c>
      <c r="BA301" s="17" t="s">
        <v>122</v>
      </c>
      <c r="BB301" s="113" t="s">
        <v>390</v>
      </c>
    </row>
    <row r="302" spans="2:54" s="1" customFormat="1" ht="24.15" customHeight="1">
      <c r="B302" s="106"/>
      <c r="C302" s="107" t="s">
        <v>365</v>
      </c>
      <c r="D302" s="107" t="s">
        <v>118</v>
      </c>
      <c r="E302" s="108" t="s">
        <v>902</v>
      </c>
      <c r="F302" s="109" t="s">
        <v>903</v>
      </c>
      <c r="G302" s="110" t="s">
        <v>901</v>
      </c>
      <c r="H302" s="111"/>
      <c r="I302" s="112">
        <v>1820</v>
      </c>
      <c r="J302" s="154">
        <f>ROUND(I302*H302,2)</f>
        <v>0</v>
      </c>
      <c r="K302" s="184"/>
      <c r="L302" s="161"/>
      <c r="M302" s="184"/>
      <c r="N302" s="161">
        <f t="shared" si="6"/>
        <v>0</v>
      </c>
      <c r="O302" s="159">
        <f t="shared" si="7"/>
        <v>0</v>
      </c>
      <c r="P302" s="160">
        <f t="shared" si="8"/>
        <v>0</v>
      </c>
      <c r="AG302" s="113" t="s">
        <v>122</v>
      </c>
      <c r="AI302" s="113" t="s">
        <v>118</v>
      </c>
      <c r="AJ302" s="113" t="s">
        <v>67</v>
      </c>
      <c r="AN302" s="17" t="s">
        <v>116</v>
      </c>
      <c r="AT302" s="114" t="e">
        <f>IF(#REF!="základní",J302,0)</f>
        <v>#REF!</v>
      </c>
      <c r="AU302" s="114" t="e">
        <f>IF(#REF!="snížená",J302,0)</f>
        <v>#REF!</v>
      </c>
      <c r="AV302" s="114" t="e">
        <f>IF(#REF!="zákl. přenesená",J302,0)</f>
        <v>#REF!</v>
      </c>
      <c r="AW302" s="114" t="e">
        <f>IF(#REF!="sníž. přenesená",J302,0)</f>
        <v>#REF!</v>
      </c>
      <c r="AX302" s="114" t="e">
        <f>IF(#REF!="nulová",J302,0)</f>
        <v>#REF!</v>
      </c>
      <c r="AY302" s="17" t="s">
        <v>65</v>
      </c>
      <c r="AZ302" s="114">
        <f>ROUND(I302*H302,2)</f>
        <v>0</v>
      </c>
      <c r="BA302" s="17" t="s">
        <v>122</v>
      </c>
      <c r="BB302" s="113" t="s">
        <v>396</v>
      </c>
    </row>
    <row r="303" spans="2:54" s="1" customFormat="1" ht="24.15" customHeight="1">
      <c r="B303" s="106"/>
      <c r="C303" s="107" t="s">
        <v>265</v>
      </c>
      <c r="D303" s="107" t="s">
        <v>118</v>
      </c>
      <c r="E303" s="108" t="s">
        <v>904</v>
      </c>
      <c r="F303" s="109" t="s">
        <v>905</v>
      </c>
      <c r="G303" s="110" t="s">
        <v>901</v>
      </c>
      <c r="H303" s="111"/>
      <c r="I303" s="112">
        <v>1770</v>
      </c>
      <c r="J303" s="154">
        <f>ROUND(I303*H303,2)</f>
        <v>0</v>
      </c>
      <c r="K303" s="184"/>
      <c r="L303" s="161"/>
      <c r="M303" s="184"/>
      <c r="N303" s="161">
        <f t="shared" si="6"/>
        <v>0</v>
      </c>
      <c r="O303" s="159">
        <f t="shared" si="7"/>
        <v>0</v>
      </c>
      <c r="P303" s="160">
        <f t="shared" si="8"/>
        <v>0</v>
      </c>
      <c r="AG303" s="113" t="s">
        <v>122</v>
      </c>
      <c r="AI303" s="113" t="s">
        <v>118</v>
      </c>
      <c r="AJ303" s="113" t="s">
        <v>67</v>
      </c>
      <c r="AN303" s="17" t="s">
        <v>116</v>
      </c>
      <c r="AT303" s="114" t="e">
        <f>IF(#REF!="základní",J303,0)</f>
        <v>#REF!</v>
      </c>
      <c r="AU303" s="114" t="e">
        <f>IF(#REF!="snížená",J303,0)</f>
        <v>#REF!</v>
      </c>
      <c r="AV303" s="114" t="e">
        <f>IF(#REF!="zákl. přenesená",J303,0)</f>
        <v>#REF!</v>
      </c>
      <c r="AW303" s="114" t="e">
        <f>IF(#REF!="sníž. přenesená",J303,0)</f>
        <v>#REF!</v>
      </c>
      <c r="AX303" s="114" t="e">
        <f>IF(#REF!="nulová",J303,0)</f>
        <v>#REF!</v>
      </c>
      <c r="AY303" s="17" t="s">
        <v>65</v>
      </c>
      <c r="AZ303" s="114">
        <f>ROUND(I303*H303,2)</f>
        <v>0</v>
      </c>
      <c r="BA303" s="17" t="s">
        <v>122</v>
      </c>
      <c r="BB303" s="113" t="s">
        <v>401</v>
      </c>
    </row>
    <row r="304" spans="2:54" s="1" customFormat="1" ht="24.15" customHeight="1">
      <c r="B304" s="106"/>
      <c r="C304" s="107" t="s">
        <v>375</v>
      </c>
      <c r="D304" s="107" t="s">
        <v>118</v>
      </c>
      <c r="E304" s="108" t="s">
        <v>906</v>
      </c>
      <c r="F304" s="109" t="s">
        <v>907</v>
      </c>
      <c r="G304" s="110" t="s">
        <v>378</v>
      </c>
      <c r="H304" s="111"/>
      <c r="I304" s="112">
        <v>2480</v>
      </c>
      <c r="J304" s="154">
        <f>ROUND(I304*H304,2)</f>
        <v>0</v>
      </c>
      <c r="K304" s="184"/>
      <c r="L304" s="161"/>
      <c r="M304" s="184"/>
      <c r="N304" s="161">
        <f t="shared" si="6"/>
        <v>0</v>
      </c>
      <c r="O304" s="159">
        <f t="shared" si="7"/>
        <v>0</v>
      </c>
      <c r="P304" s="160">
        <f t="shared" si="8"/>
        <v>0</v>
      </c>
      <c r="AG304" s="113" t="s">
        <v>122</v>
      </c>
      <c r="AI304" s="113" t="s">
        <v>118</v>
      </c>
      <c r="AJ304" s="113" t="s">
        <v>67</v>
      </c>
      <c r="AN304" s="17" t="s">
        <v>116</v>
      </c>
      <c r="AT304" s="114" t="e">
        <f>IF(#REF!="základní",J304,0)</f>
        <v>#REF!</v>
      </c>
      <c r="AU304" s="114" t="e">
        <f>IF(#REF!="snížená",J304,0)</f>
        <v>#REF!</v>
      </c>
      <c r="AV304" s="114" t="e">
        <f>IF(#REF!="zákl. přenesená",J304,0)</f>
        <v>#REF!</v>
      </c>
      <c r="AW304" s="114" t="e">
        <f>IF(#REF!="sníž. přenesená",J304,0)</f>
        <v>#REF!</v>
      </c>
      <c r="AX304" s="114" t="e">
        <f>IF(#REF!="nulová",J304,0)</f>
        <v>#REF!</v>
      </c>
      <c r="AY304" s="17" t="s">
        <v>65</v>
      </c>
      <c r="AZ304" s="114">
        <f>ROUND(I304*H304,2)</f>
        <v>0</v>
      </c>
      <c r="BA304" s="17" t="s">
        <v>122</v>
      </c>
      <c r="BB304" s="113" t="s">
        <v>405</v>
      </c>
    </row>
    <row r="305" spans="2:54" s="12" customFormat="1">
      <c r="B305" s="115"/>
      <c r="D305" s="116" t="s">
        <v>123</v>
      </c>
      <c r="E305" s="117" t="s">
        <v>1</v>
      </c>
      <c r="F305" s="118" t="s">
        <v>908</v>
      </c>
      <c r="H305" s="119"/>
      <c r="I305" s="120"/>
      <c r="K305" s="185"/>
      <c r="L305" s="174"/>
      <c r="M305" s="185"/>
      <c r="N305" s="161"/>
      <c r="O305" s="159"/>
      <c r="P305" s="160"/>
      <c r="AI305" s="117" t="s">
        <v>123</v>
      </c>
      <c r="AJ305" s="117" t="s">
        <v>67</v>
      </c>
      <c r="AK305" s="12" t="s">
        <v>67</v>
      </c>
      <c r="AL305" s="12" t="s">
        <v>28</v>
      </c>
      <c r="AM305" s="12" t="s">
        <v>57</v>
      </c>
      <c r="AN305" s="117" t="s">
        <v>116</v>
      </c>
    </row>
    <row r="306" spans="2:54" s="13" customFormat="1">
      <c r="B306" s="121"/>
      <c r="D306" s="116" t="s">
        <v>123</v>
      </c>
      <c r="E306" s="122" t="s">
        <v>1</v>
      </c>
      <c r="F306" s="123" t="s">
        <v>125</v>
      </c>
      <c r="H306" s="124"/>
      <c r="I306" s="125"/>
      <c r="K306" s="186"/>
      <c r="L306" s="175"/>
      <c r="M306" s="186"/>
      <c r="N306" s="161"/>
      <c r="O306" s="159"/>
      <c r="P306" s="160"/>
      <c r="AI306" s="122" t="s">
        <v>123</v>
      </c>
      <c r="AJ306" s="122" t="s">
        <v>67</v>
      </c>
      <c r="AK306" s="13" t="s">
        <v>122</v>
      </c>
      <c r="AL306" s="13" t="s">
        <v>28</v>
      </c>
      <c r="AM306" s="13" t="s">
        <v>65</v>
      </c>
      <c r="AN306" s="122" t="s">
        <v>116</v>
      </c>
    </row>
    <row r="307" spans="2:54" s="1" customFormat="1" ht="21.75" customHeight="1">
      <c r="B307" s="106"/>
      <c r="C307" s="130" t="s">
        <v>270</v>
      </c>
      <c r="D307" s="130" t="s">
        <v>224</v>
      </c>
      <c r="E307" s="131" t="s">
        <v>909</v>
      </c>
      <c r="F307" s="132" t="s">
        <v>910</v>
      </c>
      <c r="G307" s="133" t="s">
        <v>378</v>
      </c>
      <c r="H307" s="134"/>
      <c r="I307" s="135">
        <v>1928</v>
      </c>
      <c r="J307" s="155">
        <f>ROUND(I307*H307,2)</f>
        <v>0</v>
      </c>
      <c r="K307" s="196"/>
      <c r="L307" s="161"/>
      <c r="M307" s="184"/>
      <c r="N307" s="161">
        <f t="shared" si="6"/>
        <v>0</v>
      </c>
      <c r="O307" s="159">
        <f t="shared" si="7"/>
        <v>0</v>
      </c>
      <c r="P307" s="160">
        <f t="shared" si="8"/>
        <v>0</v>
      </c>
      <c r="AG307" s="113" t="s">
        <v>140</v>
      </c>
      <c r="AI307" s="113" t="s">
        <v>224</v>
      </c>
      <c r="AJ307" s="113" t="s">
        <v>67</v>
      </c>
      <c r="AN307" s="17" t="s">
        <v>116</v>
      </c>
      <c r="AT307" s="114" t="e">
        <f>IF(#REF!="základní",J307,0)</f>
        <v>#REF!</v>
      </c>
      <c r="AU307" s="114" t="e">
        <f>IF(#REF!="snížená",J307,0)</f>
        <v>#REF!</v>
      </c>
      <c r="AV307" s="114" t="e">
        <f>IF(#REF!="zákl. přenesená",J307,0)</f>
        <v>#REF!</v>
      </c>
      <c r="AW307" s="114" t="e">
        <f>IF(#REF!="sníž. přenesená",J307,0)</f>
        <v>#REF!</v>
      </c>
      <c r="AX307" s="114" t="e">
        <f>IF(#REF!="nulová",J307,0)</f>
        <v>#REF!</v>
      </c>
      <c r="AY307" s="17" t="s">
        <v>65</v>
      </c>
      <c r="AZ307" s="114">
        <f>ROUND(I307*H307,2)</f>
        <v>0</v>
      </c>
      <c r="BA307" s="17" t="s">
        <v>122</v>
      </c>
      <c r="BB307" s="113" t="s">
        <v>410</v>
      </c>
    </row>
    <row r="308" spans="2:54" s="1" customFormat="1" ht="21.75" customHeight="1">
      <c r="B308" s="106"/>
      <c r="C308" s="130" t="s">
        <v>387</v>
      </c>
      <c r="D308" s="130" t="s">
        <v>224</v>
      </c>
      <c r="E308" s="131" t="s">
        <v>911</v>
      </c>
      <c r="F308" s="132" t="s">
        <v>912</v>
      </c>
      <c r="G308" s="133" t="s">
        <v>378</v>
      </c>
      <c r="H308" s="134"/>
      <c r="I308" s="135">
        <v>1240</v>
      </c>
      <c r="J308" s="155">
        <f>ROUND(I308*H308,2)</f>
        <v>0</v>
      </c>
      <c r="K308" s="196"/>
      <c r="L308" s="161"/>
      <c r="M308" s="184"/>
      <c r="N308" s="161">
        <f t="shared" si="6"/>
        <v>0</v>
      </c>
      <c r="O308" s="159">
        <f t="shared" si="7"/>
        <v>0</v>
      </c>
      <c r="P308" s="160">
        <f t="shared" si="8"/>
        <v>0</v>
      </c>
      <c r="AG308" s="113" t="s">
        <v>140</v>
      </c>
      <c r="AI308" s="113" t="s">
        <v>224</v>
      </c>
      <c r="AJ308" s="113" t="s">
        <v>67</v>
      </c>
      <c r="AN308" s="17" t="s">
        <v>116</v>
      </c>
      <c r="AT308" s="114" t="e">
        <f>IF(#REF!="základní",J308,0)</f>
        <v>#REF!</v>
      </c>
      <c r="AU308" s="114" t="e">
        <f>IF(#REF!="snížená",J308,0)</f>
        <v>#REF!</v>
      </c>
      <c r="AV308" s="114" t="e">
        <f>IF(#REF!="zákl. přenesená",J308,0)</f>
        <v>#REF!</v>
      </c>
      <c r="AW308" s="114" t="e">
        <f>IF(#REF!="sníž. přenesená",J308,0)</f>
        <v>#REF!</v>
      </c>
      <c r="AX308" s="114" t="e">
        <f>IF(#REF!="nulová",J308,0)</f>
        <v>#REF!</v>
      </c>
      <c r="AY308" s="17" t="s">
        <v>65</v>
      </c>
      <c r="AZ308" s="114">
        <f>ROUND(I308*H308,2)</f>
        <v>0</v>
      </c>
      <c r="BA308" s="17" t="s">
        <v>122</v>
      </c>
      <c r="BB308" s="113" t="s">
        <v>414</v>
      </c>
    </row>
    <row r="309" spans="2:54" s="1" customFormat="1" ht="24.15" customHeight="1">
      <c r="B309" s="106"/>
      <c r="C309" s="130" t="s">
        <v>275</v>
      </c>
      <c r="D309" s="130" t="s">
        <v>224</v>
      </c>
      <c r="E309" s="131" t="s">
        <v>913</v>
      </c>
      <c r="F309" s="132" t="s">
        <v>914</v>
      </c>
      <c r="G309" s="133" t="s">
        <v>378</v>
      </c>
      <c r="H309" s="134"/>
      <c r="I309" s="135">
        <v>330</v>
      </c>
      <c r="J309" s="155">
        <f>ROUND(I309*H309,2)</f>
        <v>0</v>
      </c>
      <c r="K309" s="196"/>
      <c r="L309" s="161"/>
      <c r="M309" s="184"/>
      <c r="N309" s="161">
        <f t="shared" si="6"/>
        <v>0</v>
      </c>
      <c r="O309" s="159">
        <f t="shared" si="7"/>
        <v>0</v>
      </c>
      <c r="P309" s="160">
        <f t="shared" si="8"/>
        <v>0</v>
      </c>
      <c r="AG309" s="113" t="s">
        <v>140</v>
      </c>
      <c r="AI309" s="113" t="s">
        <v>224</v>
      </c>
      <c r="AJ309" s="113" t="s">
        <v>67</v>
      </c>
      <c r="AN309" s="17" t="s">
        <v>116</v>
      </c>
      <c r="AT309" s="114" t="e">
        <f>IF(#REF!="základní",J309,0)</f>
        <v>#REF!</v>
      </c>
      <c r="AU309" s="114" t="e">
        <f>IF(#REF!="snížená",J309,0)</f>
        <v>#REF!</v>
      </c>
      <c r="AV309" s="114" t="e">
        <f>IF(#REF!="zákl. přenesená",J309,0)</f>
        <v>#REF!</v>
      </c>
      <c r="AW309" s="114" t="e">
        <f>IF(#REF!="sníž. přenesená",J309,0)</f>
        <v>#REF!</v>
      </c>
      <c r="AX309" s="114" t="e">
        <f>IF(#REF!="nulová",J309,0)</f>
        <v>#REF!</v>
      </c>
      <c r="AY309" s="17" t="s">
        <v>65</v>
      </c>
      <c r="AZ309" s="114">
        <f>ROUND(I309*H309,2)</f>
        <v>0</v>
      </c>
      <c r="BA309" s="17" t="s">
        <v>122</v>
      </c>
      <c r="BB309" s="113" t="s">
        <v>419</v>
      </c>
    </row>
    <row r="310" spans="2:54" s="1" customFormat="1" ht="24.15" customHeight="1">
      <c r="B310" s="106"/>
      <c r="C310" s="107" t="s">
        <v>398</v>
      </c>
      <c r="D310" s="107" t="s">
        <v>118</v>
      </c>
      <c r="E310" s="108" t="s">
        <v>915</v>
      </c>
      <c r="F310" s="109" t="s">
        <v>916</v>
      </c>
      <c r="G310" s="110" t="s">
        <v>378</v>
      </c>
      <c r="H310" s="111"/>
      <c r="I310" s="112">
        <v>2560</v>
      </c>
      <c r="J310" s="154">
        <f>ROUND(I310*H310,2)</f>
        <v>0</v>
      </c>
      <c r="K310" s="184"/>
      <c r="L310" s="161"/>
      <c r="M310" s="184"/>
      <c r="N310" s="161">
        <f t="shared" si="6"/>
        <v>0</v>
      </c>
      <c r="O310" s="159">
        <f t="shared" si="7"/>
        <v>0</v>
      </c>
      <c r="P310" s="160">
        <f t="shared" si="8"/>
        <v>0</v>
      </c>
      <c r="AG310" s="113" t="s">
        <v>122</v>
      </c>
      <c r="AI310" s="113" t="s">
        <v>118</v>
      </c>
      <c r="AJ310" s="113" t="s">
        <v>67</v>
      </c>
      <c r="AN310" s="17" t="s">
        <v>116</v>
      </c>
      <c r="AT310" s="114" t="e">
        <f>IF(#REF!="základní",J310,0)</f>
        <v>#REF!</v>
      </c>
      <c r="AU310" s="114" t="e">
        <f>IF(#REF!="snížená",J310,0)</f>
        <v>#REF!</v>
      </c>
      <c r="AV310" s="114" t="e">
        <f>IF(#REF!="zákl. přenesená",J310,0)</f>
        <v>#REF!</v>
      </c>
      <c r="AW310" s="114" t="e">
        <f>IF(#REF!="sníž. přenesená",J310,0)</f>
        <v>#REF!</v>
      </c>
      <c r="AX310" s="114" t="e">
        <f>IF(#REF!="nulová",J310,0)</f>
        <v>#REF!</v>
      </c>
      <c r="AY310" s="17" t="s">
        <v>65</v>
      </c>
      <c r="AZ310" s="114">
        <f>ROUND(I310*H310,2)</f>
        <v>0</v>
      </c>
      <c r="BA310" s="17" t="s">
        <v>122</v>
      </c>
      <c r="BB310" s="113" t="s">
        <v>423</v>
      </c>
    </row>
    <row r="311" spans="2:54" s="12" customFormat="1">
      <c r="B311" s="115"/>
      <c r="D311" s="116" t="s">
        <v>123</v>
      </c>
      <c r="E311" s="117" t="s">
        <v>1</v>
      </c>
      <c r="F311" s="118" t="s">
        <v>680</v>
      </c>
      <c r="H311" s="119"/>
      <c r="I311" s="120"/>
      <c r="K311" s="185"/>
      <c r="L311" s="174"/>
      <c r="M311" s="185"/>
      <c r="N311" s="161"/>
      <c r="O311" s="159"/>
      <c r="P311" s="160"/>
      <c r="AI311" s="117" t="s">
        <v>123</v>
      </c>
      <c r="AJ311" s="117" t="s">
        <v>67</v>
      </c>
      <c r="AK311" s="12" t="s">
        <v>67</v>
      </c>
      <c r="AL311" s="12" t="s">
        <v>28</v>
      </c>
      <c r="AM311" s="12" t="s">
        <v>57</v>
      </c>
      <c r="AN311" s="117" t="s">
        <v>116</v>
      </c>
    </row>
    <row r="312" spans="2:54" s="13" customFormat="1">
      <c r="B312" s="121"/>
      <c r="D312" s="116" t="s">
        <v>123</v>
      </c>
      <c r="E312" s="122" t="s">
        <v>1</v>
      </c>
      <c r="F312" s="123" t="s">
        <v>125</v>
      </c>
      <c r="H312" s="124"/>
      <c r="I312" s="125"/>
      <c r="K312" s="186"/>
      <c r="L312" s="175"/>
      <c r="M312" s="186"/>
      <c r="N312" s="161"/>
      <c r="O312" s="159"/>
      <c r="P312" s="160"/>
      <c r="AI312" s="122" t="s">
        <v>123</v>
      </c>
      <c r="AJ312" s="122" t="s">
        <v>67</v>
      </c>
      <c r="AK312" s="13" t="s">
        <v>122</v>
      </c>
      <c r="AL312" s="13" t="s">
        <v>28</v>
      </c>
      <c r="AM312" s="13" t="s">
        <v>65</v>
      </c>
      <c r="AN312" s="122" t="s">
        <v>116</v>
      </c>
    </row>
    <row r="313" spans="2:54" s="1" customFormat="1" ht="24.15" customHeight="1">
      <c r="B313" s="106"/>
      <c r="C313" s="130" t="s">
        <v>279</v>
      </c>
      <c r="D313" s="130" t="s">
        <v>224</v>
      </c>
      <c r="E313" s="131" t="s">
        <v>917</v>
      </c>
      <c r="F313" s="132" t="s">
        <v>918</v>
      </c>
      <c r="G313" s="133" t="s">
        <v>378</v>
      </c>
      <c r="H313" s="134"/>
      <c r="I313" s="135">
        <v>2936</v>
      </c>
      <c r="J313" s="155">
        <f>ROUND(I313*H313,2)</f>
        <v>0</v>
      </c>
      <c r="K313" s="196"/>
      <c r="L313" s="161"/>
      <c r="M313" s="184"/>
      <c r="N313" s="161">
        <f t="shared" si="6"/>
        <v>0</v>
      </c>
      <c r="O313" s="159">
        <f t="shared" si="7"/>
        <v>0</v>
      </c>
      <c r="P313" s="160">
        <f t="shared" si="8"/>
        <v>0</v>
      </c>
      <c r="AG313" s="113" t="s">
        <v>140</v>
      </c>
      <c r="AI313" s="113" t="s">
        <v>224</v>
      </c>
      <c r="AJ313" s="113" t="s">
        <v>67</v>
      </c>
      <c r="AN313" s="17" t="s">
        <v>116</v>
      </c>
      <c r="AT313" s="114" t="e">
        <f>IF(#REF!="základní",J313,0)</f>
        <v>#REF!</v>
      </c>
      <c r="AU313" s="114" t="e">
        <f>IF(#REF!="snížená",J313,0)</f>
        <v>#REF!</v>
      </c>
      <c r="AV313" s="114" t="e">
        <f>IF(#REF!="zákl. přenesená",J313,0)</f>
        <v>#REF!</v>
      </c>
      <c r="AW313" s="114" t="e">
        <f>IF(#REF!="sníž. přenesená",J313,0)</f>
        <v>#REF!</v>
      </c>
      <c r="AX313" s="114" t="e">
        <f>IF(#REF!="nulová",J313,0)</f>
        <v>#REF!</v>
      </c>
      <c r="AY313" s="17" t="s">
        <v>65</v>
      </c>
      <c r="AZ313" s="114">
        <f>ROUND(I313*H313,2)</f>
        <v>0</v>
      </c>
      <c r="BA313" s="17" t="s">
        <v>122</v>
      </c>
      <c r="BB313" s="113" t="s">
        <v>427</v>
      </c>
    </row>
    <row r="314" spans="2:54" s="1" customFormat="1" ht="24.15" customHeight="1">
      <c r="B314" s="106"/>
      <c r="C314" s="107" t="s">
        <v>407</v>
      </c>
      <c r="D314" s="107" t="s">
        <v>118</v>
      </c>
      <c r="E314" s="108" t="s">
        <v>919</v>
      </c>
      <c r="F314" s="109" t="s">
        <v>920</v>
      </c>
      <c r="G314" s="110" t="s">
        <v>378</v>
      </c>
      <c r="H314" s="111"/>
      <c r="I314" s="112">
        <v>3700</v>
      </c>
      <c r="J314" s="154">
        <f>ROUND(I314*H314,2)</f>
        <v>0</v>
      </c>
      <c r="K314" s="184"/>
      <c r="L314" s="161"/>
      <c r="M314" s="184"/>
      <c r="N314" s="161">
        <f t="shared" si="6"/>
        <v>0</v>
      </c>
      <c r="O314" s="159">
        <f t="shared" si="7"/>
        <v>0</v>
      </c>
      <c r="P314" s="160">
        <f t="shared" si="8"/>
        <v>0</v>
      </c>
      <c r="AG314" s="113" t="s">
        <v>122</v>
      </c>
      <c r="AI314" s="113" t="s">
        <v>118</v>
      </c>
      <c r="AJ314" s="113" t="s">
        <v>67</v>
      </c>
      <c r="AN314" s="17" t="s">
        <v>116</v>
      </c>
      <c r="AT314" s="114" t="e">
        <f>IF(#REF!="základní",J314,0)</f>
        <v>#REF!</v>
      </c>
      <c r="AU314" s="114" t="e">
        <f>IF(#REF!="snížená",J314,0)</f>
        <v>#REF!</v>
      </c>
      <c r="AV314" s="114" t="e">
        <f>IF(#REF!="zákl. přenesená",J314,0)</f>
        <v>#REF!</v>
      </c>
      <c r="AW314" s="114" t="e">
        <f>IF(#REF!="sníž. přenesená",J314,0)</f>
        <v>#REF!</v>
      </c>
      <c r="AX314" s="114" t="e">
        <f>IF(#REF!="nulová",J314,0)</f>
        <v>#REF!</v>
      </c>
      <c r="AY314" s="17" t="s">
        <v>65</v>
      </c>
      <c r="AZ314" s="114">
        <f>ROUND(I314*H314,2)</f>
        <v>0</v>
      </c>
      <c r="BA314" s="17" t="s">
        <v>122</v>
      </c>
      <c r="BB314" s="113" t="s">
        <v>430</v>
      </c>
    </row>
    <row r="315" spans="2:54" s="12" customFormat="1">
      <c r="B315" s="115"/>
      <c r="D315" s="116" t="s">
        <v>123</v>
      </c>
      <c r="E315" s="117" t="s">
        <v>1</v>
      </c>
      <c r="F315" s="118" t="s">
        <v>921</v>
      </c>
      <c r="H315" s="119"/>
      <c r="I315" s="120"/>
      <c r="K315" s="185"/>
      <c r="L315" s="174"/>
      <c r="M315" s="185"/>
      <c r="N315" s="161"/>
      <c r="O315" s="159"/>
      <c r="P315" s="160"/>
      <c r="AI315" s="117" t="s">
        <v>123</v>
      </c>
      <c r="AJ315" s="117" t="s">
        <v>67</v>
      </c>
      <c r="AK315" s="12" t="s">
        <v>67</v>
      </c>
      <c r="AL315" s="12" t="s">
        <v>28</v>
      </c>
      <c r="AM315" s="12" t="s">
        <v>57</v>
      </c>
      <c r="AN315" s="117" t="s">
        <v>116</v>
      </c>
    </row>
    <row r="316" spans="2:54" s="13" customFormat="1">
      <c r="B316" s="121"/>
      <c r="D316" s="116" t="s">
        <v>123</v>
      </c>
      <c r="E316" s="122" t="s">
        <v>1</v>
      </c>
      <c r="F316" s="123" t="s">
        <v>125</v>
      </c>
      <c r="H316" s="124"/>
      <c r="I316" s="125"/>
      <c r="K316" s="186"/>
      <c r="L316" s="175"/>
      <c r="M316" s="186"/>
      <c r="N316" s="161"/>
      <c r="O316" s="159"/>
      <c r="P316" s="160"/>
      <c r="AI316" s="122" t="s">
        <v>123</v>
      </c>
      <c r="AJ316" s="122" t="s">
        <v>67</v>
      </c>
      <c r="AK316" s="13" t="s">
        <v>122</v>
      </c>
      <c r="AL316" s="13" t="s">
        <v>28</v>
      </c>
      <c r="AM316" s="13" t="s">
        <v>65</v>
      </c>
      <c r="AN316" s="122" t="s">
        <v>116</v>
      </c>
    </row>
    <row r="317" spans="2:54" s="1" customFormat="1" ht="21.75" customHeight="1">
      <c r="B317" s="106"/>
      <c r="C317" s="130" t="s">
        <v>285</v>
      </c>
      <c r="D317" s="130" t="s">
        <v>224</v>
      </c>
      <c r="E317" s="131" t="s">
        <v>922</v>
      </c>
      <c r="F317" s="132" t="s">
        <v>923</v>
      </c>
      <c r="G317" s="133" t="s">
        <v>378</v>
      </c>
      <c r="H317" s="134"/>
      <c r="I317" s="135">
        <v>10560</v>
      </c>
      <c r="J317" s="155">
        <f>ROUND(I317*H317,2)</f>
        <v>0</v>
      </c>
      <c r="K317" s="196"/>
      <c r="L317" s="161"/>
      <c r="M317" s="184"/>
      <c r="N317" s="161">
        <f t="shared" si="6"/>
        <v>0</v>
      </c>
      <c r="O317" s="159">
        <f t="shared" si="7"/>
        <v>0</v>
      </c>
      <c r="P317" s="160">
        <f t="shared" si="8"/>
        <v>0</v>
      </c>
      <c r="AG317" s="113" t="s">
        <v>140</v>
      </c>
      <c r="AI317" s="113" t="s">
        <v>224</v>
      </c>
      <c r="AJ317" s="113" t="s">
        <v>67</v>
      </c>
      <c r="AN317" s="17" t="s">
        <v>116</v>
      </c>
      <c r="AT317" s="114" t="e">
        <f>IF(#REF!="základní",J317,0)</f>
        <v>#REF!</v>
      </c>
      <c r="AU317" s="114" t="e">
        <f>IF(#REF!="snížená",J317,0)</f>
        <v>#REF!</v>
      </c>
      <c r="AV317" s="114" t="e">
        <f>IF(#REF!="zákl. přenesená",J317,0)</f>
        <v>#REF!</v>
      </c>
      <c r="AW317" s="114" t="e">
        <f>IF(#REF!="sníž. přenesená",J317,0)</f>
        <v>#REF!</v>
      </c>
      <c r="AX317" s="114" t="e">
        <f>IF(#REF!="nulová",J317,0)</f>
        <v>#REF!</v>
      </c>
      <c r="AY317" s="17" t="s">
        <v>65</v>
      </c>
      <c r="AZ317" s="114">
        <f>ROUND(I317*H317,2)</f>
        <v>0</v>
      </c>
      <c r="BA317" s="17" t="s">
        <v>122</v>
      </c>
      <c r="BB317" s="113" t="s">
        <v>434</v>
      </c>
    </row>
    <row r="318" spans="2:54" s="1" customFormat="1" ht="21.75" customHeight="1">
      <c r="B318" s="106"/>
      <c r="C318" s="130" t="s">
        <v>416</v>
      </c>
      <c r="D318" s="130" t="s">
        <v>224</v>
      </c>
      <c r="E318" s="131" t="s">
        <v>924</v>
      </c>
      <c r="F318" s="132" t="s">
        <v>925</v>
      </c>
      <c r="G318" s="133" t="s">
        <v>378</v>
      </c>
      <c r="H318" s="134"/>
      <c r="I318" s="135">
        <v>9840</v>
      </c>
      <c r="J318" s="155">
        <f>ROUND(I318*H318,2)</f>
        <v>0</v>
      </c>
      <c r="K318" s="196"/>
      <c r="L318" s="161"/>
      <c r="M318" s="184"/>
      <c r="N318" s="161">
        <f t="shared" si="6"/>
        <v>0</v>
      </c>
      <c r="O318" s="159">
        <f t="shared" si="7"/>
        <v>0</v>
      </c>
      <c r="P318" s="160">
        <f t="shared" si="8"/>
        <v>0</v>
      </c>
      <c r="AG318" s="113" t="s">
        <v>140</v>
      </c>
      <c r="AI318" s="113" t="s">
        <v>224</v>
      </c>
      <c r="AJ318" s="113" t="s">
        <v>67</v>
      </c>
      <c r="AN318" s="17" t="s">
        <v>116</v>
      </c>
      <c r="AT318" s="114" t="e">
        <f>IF(#REF!="základní",J318,0)</f>
        <v>#REF!</v>
      </c>
      <c r="AU318" s="114" t="e">
        <f>IF(#REF!="snížená",J318,0)</f>
        <v>#REF!</v>
      </c>
      <c r="AV318" s="114" t="e">
        <f>IF(#REF!="zákl. přenesená",J318,0)</f>
        <v>#REF!</v>
      </c>
      <c r="AW318" s="114" t="e">
        <f>IF(#REF!="sníž. přenesená",J318,0)</f>
        <v>#REF!</v>
      </c>
      <c r="AX318" s="114" t="e">
        <f>IF(#REF!="nulová",J318,0)</f>
        <v>#REF!</v>
      </c>
      <c r="AY318" s="17" t="s">
        <v>65</v>
      </c>
      <c r="AZ318" s="114">
        <f>ROUND(I318*H318,2)</f>
        <v>0</v>
      </c>
      <c r="BA318" s="17" t="s">
        <v>122</v>
      </c>
      <c r="BB318" s="113" t="s">
        <v>437</v>
      </c>
    </row>
    <row r="319" spans="2:54" s="1" customFormat="1" ht="21.75" customHeight="1">
      <c r="B319" s="106"/>
      <c r="C319" s="130" t="s">
        <v>290</v>
      </c>
      <c r="D319" s="130" t="s">
        <v>224</v>
      </c>
      <c r="E319" s="131" t="s">
        <v>926</v>
      </c>
      <c r="F319" s="132" t="s">
        <v>927</v>
      </c>
      <c r="G319" s="133" t="s">
        <v>378</v>
      </c>
      <c r="H319" s="134"/>
      <c r="I319" s="135">
        <v>8800</v>
      </c>
      <c r="J319" s="155">
        <f>ROUND(I319*H319,2)</f>
        <v>0</v>
      </c>
      <c r="K319" s="196"/>
      <c r="L319" s="161"/>
      <c r="M319" s="184"/>
      <c r="N319" s="161">
        <f t="shared" ref="N319:N342" si="9">M319*I319</f>
        <v>0</v>
      </c>
      <c r="O319" s="159">
        <f t="shared" ref="O319:O348" si="10">H319-M319-K319</f>
        <v>0</v>
      </c>
      <c r="P319" s="160">
        <f t="shared" ref="P319:P348" si="11">J319-N319-L319</f>
        <v>0</v>
      </c>
      <c r="AG319" s="113" t="s">
        <v>140</v>
      </c>
      <c r="AI319" s="113" t="s">
        <v>224</v>
      </c>
      <c r="AJ319" s="113" t="s">
        <v>67</v>
      </c>
      <c r="AN319" s="17" t="s">
        <v>116</v>
      </c>
      <c r="AT319" s="114" t="e">
        <f>IF(#REF!="základní",J319,0)</f>
        <v>#REF!</v>
      </c>
      <c r="AU319" s="114" t="e">
        <f>IF(#REF!="snížená",J319,0)</f>
        <v>#REF!</v>
      </c>
      <c r="AV319" s="114" t="e">
        <f>IF(#REF!="zákl. přenesená",J319,0)</f>
        <v>#REF!</v>
      </c>
      <c r="AW319" s="114" t="e">
        <f>IF(#REF!="sníž. přenesená",J319,0)</f>
        <v>#REF!</v>
      </c>
      <c r="AX319" s="114" t="e">
        <f>IF(#REF!="nulová",J319,0)</f>
        <v>#REF!</v>
      </c>
      <c r="AY319" s="17" t="s">
        <v>65</v>
      </c>
      <c r="AZ319" s="114">
        <f>ROUND(I319*H319,2)</f>
        <v>0</v>
      </c>
      <c r="BA319" s="17" t="s">
        <v>122</v>
      </c>
      <c r="BB319" s="113" t="s">
        <v>442</v>
      </c>
    </row>
    <row r="320" spans="2:54" s="1" customFormat="1" ht="24.15" customHeight="1">
      <c r="B320" s="106"/>
      <c r="C320" s="107" t="s">
        <v>424</v>
      </c>
      <c r="D320" s="107" t="s">
        <v>118</v>
      </c>
      <c r="E320" s="108" t="s">
        <v>928</v>
      </c>
      <c r="F320" s="109" t="s">
        <v>929</v>
      </c>
      <c r="G320" s="110" t="s">
        <v>378</v>
      </c>
      <c r="H320" s="111"/>
      <c r="I320" s="112">
        <v>1914</v>
      </c>
      <c r="J320" s="154">
        <f>ROUND(I320*H320,2)</f>
        <v>0</v>
      </c>
      <c r="K320" s="184"/>
      <c r="L320" s="161"/>
      <c r="M320" s="184"/>
      <c r="N320" s="161">
        <f t="shared" si="9"/>
        <v>0</v>
      </c>
      <c r="O320" s="159">
        <f t="shared" si="10"/>
        <v>0</v>
      </c>
      <c r="P320" s="160">
        <f t="shared" si="11"/>
        <v>0</v>
      </c>
      <c r="AG320" s="113" t="s">
        <v>122</v>
      </c>
      <c r="AI320" s="113" t="s">
        <v>118</v>
      </c>
      <c r="AJ320" s="113" t="s">
        <v>67</v>
      </c>
      <c r="AN320" s="17" t="s">
        <v>116</v>
      </c>
      <c r="AT320" s="114" t="e">
        <f>IF(#REF!="základní",J320,0)</f>
        <v>#REF!</v>
      </c>
      <c r="AU320" s="114" t="e">
        <f>IF(#REF!="snížená",J320,0)</f>
        <v>#REF!</v>
      </c>
      <c r="AV320" s="114" t="e">
        <f>IF(#REF!="zákl. přenesená",J320,0)</f>
        <v>#REF!</v>
      </c>
      <c r="AW320" s="114" t="e">
        <f>IF(#REF!="sníž. přenesená",J320,0)</f>
        <v>#REF!</v>
      </c>
      <c r="AX320" s="114" t="e">
        <f>IF(#REF!="nulová",J320,0)</f>
        <v>#REF!</v>
      </c>
      <c r="AY320" s="17" t="s">
        <v>65</v>
      </c>
      <c r="AZ320" s="114">
        <f>ROUND(I320*H320,2)</f>
        <v>0</v>
      </c>
      <c r="BA320" s="17" t="s">
        <v>122</v>
      </c>
      <c r="BB320" s="113" t="s">
        <v>446</v>
      </c>
    </row>
    <row r="321" spans="2:54" s="12" customFormat="1">
      <c r="B321" s="115"/>
      <c r="D321" s="116" t="s">
        <v>123</v>
      </c>
      <c r="E321" s="117" t="s">
        <v>1</v>
      </c>
      <c r="F321" s="118" t="s">
        <v>930</v>
      </c>
      <c r="H321" s="119"/>
      <c r="I321" s="120"/>
      <c r="K321" s="185"/>
      <c r="L321" s="174"/>
      <c r="M321" s="185"/>
      <c r="N321" s="161"/>
      <c r="O321" s="159"/>
      <c r="P321" s="160"/>
      <c r="AI321" s="117" t="s">
        <v>123</v>
      </c>
      <c r="AJ321" s="117" t="s">
        <v>67</v>
      </c>
      <c r="AK321" s="12" t="s">
        <v>67</v>
      </c>
      <c r="AL321" s="12" t="s">
        <v>28</v>
      </c>
      <c r="AM321" s="12" t="s">
        <v>57</v>
      </c>
      <c r="AN321" s="117" t="s">
        <v>116</v>
      </c>
    </row>
    <row r="322" spans="2:54" s="13" customFormat="1">
      <c r="B322" s="121"/>
      <c r="D322" s="116" t="s">
        <v>123</v>
      </c>
      <c r="E322" s="122" t="s">
        <v>1</v>
      </c>
      <c r="F322" s="123" t="s">
        <v>125</v>
      </c>
      <c r="H322" s="124"/>
      <c r="I322" s="125"/>
      <c r="K322" s="186"/>
      <c r="L322" s="175"/>
      <c r="M322" s="186"/>
      <c r="N322" s="161"/>
      <c r="O322" s="159"/>
      <c r="P322" s="160"/>
      <c r="AI322" s="122" t="s">
        <v>123</v>
      </c>
      <c r="AJ322" s="122" t="s">
        <v>67</v>
      </c>
      <c r="AK322" s="13" t="s">
        <v>122</v>
      </c>
      <c r="AL322" s="13" t="s">
        <v>28</v>
      </c>
      <c r="AM322" s="13" t="s">
        <v>65</v>
      </c>
      <c r="AN322" s="122" t="s">
        <v>116</v>
      </c>
    </row>
    <row r="323" spans="2:54" s="1" customFormat="1" ht="24.15" customHeight="1">
      <c r="B323" s="106"/>
      <c r="C323" s="130" t="s">
        <v>296</v>
      </c>
      <c r="D323" s="130" t="s">
        <v>224</v>
      </c>
      <c r="E323" s="131" t="s">
        <v>931</v>
      </c>
      <c r="F323" s="132" t="s">
        <v>932</v>
      </c>
      <c r="G323" s="133" t="s">
        <v>378</v>
      </c>
      <c r="H323" s="134"/>
      <c r="I323" s="135">
        <v>3177</v>
      </c>
      <c r="J323" s="155">
        <f>ROUND(I323*H323,2)</f>
        <v>0</v>
      </c>
      <c r="K323" s="196"/>
      <c r="L323" s="161"/>
      <c r="M323" s="184"/>
      <c r="N323" s="161">
        <f t="shared" si="9"/>
        <v>0</v>
      </c>
      <c r="O323" s="159">
        <f t="shared" si="10"/>
        <v>0</v>
      </c>
      <c r="P323" s="160">
        <f t="shared" si="11"/>
        <v>0</v>
      </c>
      <c r="AG323" s="113" t="s">
        <v>140</v>
      </c>
      <c r="AI323" s="113" t="s">
        <v>224</v>
      </c>
      <c r="AJ323" s="113" t="s">
        <v>67</v>
      </c>
      <c r="AN323" s="17" t="s">
        <v>116</v>
      </c>
      <c r="AT323" s="114" t="e">
        <f>IF(#REF!="základní",J323,0)</f>
        <v>#REF!</v>
      </c>
      <c r="AU323" s="114" t="e">
        <f>IF(#REF!="snížená",J323,0)</f>
        <v>#REF!</v>
      </c>
      <c r="AV323" s="114" t="e">
        <f>IF(#REF!="zákl. přenesená",J323,0)</f>
        <v>#REF!</v>
      </c>
      <c r="AW323" s="114" t="e">
        <f>IF(#REF!="sníž. přenesená",J323,0)</f>
        <v>#REF!</v>
      </c>
      <c r="AX323" s="114" t="e">
        <f>IF(#REF!="nulová",J323,0)</f>
        <v>#REF!</v>
      </c>
      <c r="AY323" s="17" t="s">
        <v>65</v>
      </c>
      <c r="AZ323" s="114">
        <f>ROUND(I323*H323,2)</f>
        <v>0</v>
      </c>
      <c r="BA323" s="17" t="s">
        <v>122</v>
      </c>
      <c r="BB323" s="113" t="s">
        <v>452</v>
      </c>
    </row>
    <row r="324" spans="2:54" s="1" customFormat="1" ht="24.15" customHeight="1">
      <c r="B324" s="106"/>
      <c r="C324" s="107" t="s">
        <v>431</v>
      </c>
      <c r="D324" s="107" t="s">
        <v>118</v>
      </c>
      <c r="E324" s="108" t="s">
        <v>933</v>
      </c>
      <c r="F324" s="109" t="s">
        <v>934</v>
      </c>
      <c r="G324" s="110" t="s">
        <v>378</v>
      </c>
      <c r="H324" s="111"/>
      <c r="I324" s="112">
        <v>2345</v>
      </c>
      <c r="J324" s="154">
        <f>ROUND(I324*H324,2)</f>
        <v>0</v>
      </c>
      <c r="K324" s="184"/>
      <c r="L324" s="161"/>
      <c r="M324" s="184"/>
      <c r="N324" s="161">
        <f t="shared" si="9"/>
        <v>0</v>
      </c>
      <c r="O324" s="159">
        <f t="shared" si="10"/>
        <v>0</v>
      </c>
      <c r="P324" s="160">
        <f t="shared" si="11"/>
        <v>0</v>
      </c>
      <c r="AG324" s="113" t="s">
        <v>122</v>
      </c>
      <c r="AI324" s="113" t="s">
        <v>118</v>
      </c>
      <c r="AJ324" s="113" t="s">
        <v>67</v>
      </c>
      <c r="AN324" s="17" t="s">
        <v>116</v>
      </c>
      <c r="AT324" s="114" t="e">
        <f>IF(#REF!="základní",J324,0)</f>
        <v>#REF!</v>
      </c>
      <c r="AU324" s="114" t="e">
        <f>IF(#REF!="snížená",J324,0)</f>
        <v>#REF!</v>
      </c>
      <c r="AV324" s="114" t="e">
        <f>IF(#REF!="zákl. přenesená",J324,0)</f>
        <v>#REF!</v>
      </c>
      <c r="AW324" s="114" t="e">
        <f>IF(#REF!="sníž. přenesená",J324,0)</f>
        <v>#REF!</v>
      </c>
      <c r="AX324" s="114" t="e">
        <f>IF(#REF!="nulová",J324,0)</f>
        <v>#REF!</v>
      </c>
      <c r="AY324" s="17" t="s">
        <v>65</v>
      </c>
      <c r="AZ324" s="114">
        <f>ROUND(I324*H324,2)</f>
        <v>0</v>
      </c>
      <c r="BA324" s="17" t="s">
        <v>122</v>
      </c>
      <c r="BB324" s="113" t="s">
        <v>455</v>
      </c>
    </row>
    <row r="325" spans="2:54" s="12" customFormat="1">
      <c r="B325" s="115"/>
      <c r="D325" s="116" t="s">
        <v>123</v>
      </c>
      <c r="E325" s="117" t="s">
        <v>1</v>
      </c>
      <c r="F325" s="118" t="s">
        <v>921</v>
      </c>
      <c r="H325" s="119"/>
      <c r="I325" s="120"/>
      <c r="K325" s="185"/>
      <c r="L325" s="174"/>
      <c r="M325" s="185"/>
      <c r="N325" s="161"/>
      <c r="O325" s="159"/>
      <c r="P325" s="160"/>
      <c r="AI325" s="117" t="s">
        <v>123</v>
      </c>
      <c r="AJ325" s="117" t="s">
        <v>67</v>
      </c>
      <c r="AK325" s="12" t="s">
        <v>67</v>
      </c>
      <c r="AL325" s="12" t="s">
        <v>28</v>
      </c>
      <c r="AM325" s="12" t="s">
        <v>57</v>
      </c>
      <c r="AN325" s="117" t="s">
        <v>116</v>
      </c>
    </row>
    <row r="326" spans="2:54" s="13" customFormat="1">
      <c r="B326" s="121"/>
      <c r="D326" s="116" t="s">
        <v>123</v>
      </c>
      <c r="E326" s="122" t="s">
        <v>1</v>
      </c>
      <c r="F326" s="123" t="s">
        <v>125</v>
      </c>
      <c r="H326" s="124"/>
      <c r="I326" s="125"/>
      <c r="K326" s="186"/>
      <c r="L326" s="175"/>
      <c r="M326" s="186"/>
      <c r="N326" s="161"/>
      <c r="O326" s="159"/>
      <c r="P326" s="160"/>
      <c r="AI326" s="122" t="s">
        <v>123</v>
      </c>
      <c r="AJ326" s="122" t="s">
        <v>67</v>
      </c>
      <c r="AK326" s="13" t="s">
        <v>122</v>
      </c>
      <c r="AL326" s="13" t="s">
        <v>28</v>
      </c>
      <c r="AM326" s="13" t="s">
        <v>65</v>
      </c>
      <c r="AN326" s="122" t="s">
        <v>116</v>
      </c>
    </row>
    <row r="327" spans="2:54" s="1" customFormat="1" ht="24.15" customHeight="1">
      <c r="B327" s="106"/>
      <c r="C327" s="130" t="s">
        <v>301</v>
      </c>
      <c r="D327" s="130" t="s">
        <v>224</v>
      </c>
      <c r="E327" s="131" t="s">
        <v>935</v>
      </c>
      <c r="F327" s="132" t="s">
        <v>936</v>
      </c>
      <c r="G327" s="133" t="s">
        <v>378</v>
      </c>
      <c r="H327" s="134"/>
      <c r="I327" s="135">
        <v>487.2</v>
      </c>
      <c r="J327" s="155">
        <f>ROUND(I327*H327,2)</f>
        <v>0</v>
      </c>
      <c r="K327" s="196"/>
      <c r="L327" s="161"/>
      <c r="M327" s="184"/>
      <c r="N327" s="161">
        <f t="shared" si="9"/>
        <v>0</v>
      </c>
      <c r="O327" s="159">
        <f t="shared" si="10"/>
        <v>0</v>
      </c>
      <c r="P327" s="160">
        <f t="shared" si="11"/>
        <v>0</v>
      </c>
      <c r="AG327" s="113" t="s">
        <v>140</v>
      </c>
      <c r="AI327" s="113" t="s">
        <v>224</v>
      </c>
      <c r="AJ327" s="113" t="s">
        <v>67</v>
      </c>
      <c r="AN327" s="17" t="s">
        <v>116</v>
      </c>
      <c r="AT327" s="114" t="e">
        <f>IF(#REF!="základní",J327,0)</f>
        <v>#REF!</v>
      </c>
      <c r="AU327" s="114" t="e">
        <f>IF(#REF!="snížená",J327,0)</f>
        <v>#REF!</v>
      </c>
      <c r="AV327" s="114" t="e">
        <f>IF(#REF!="zákl. přenesená",J327,0)</f>
        <v>#REF!</v>
      </c>
      <c r="AW327" s="114" t="e">
        <f>IF(#REF!="sníž. přenesená",J327,0)</f>
        <v>#REF!</v>
      </c>
      <c r="AX327" s="114" t="e">
        <f>IF(#REF!="nulová",J327,0)</f>
        <v>#REF!</v>
      </c>
      <c r="AY327" s="17" t="s">
        <v>65</v>
      </c>
      <c r="AZ327" s="114">
        <f>ROUND(I327*H327,2)</f>
        <v>0</v>
      </c>
      <c r="BA327" s="17" t="s">
        <v>122</v>
      </c>
      <c r="BB327" s="113" t="s">
        <v>459</v>
      </c>
    </row>
    <row r="328" spans="2:54" s="1" customFormat="1" ht="24.15" customHeight="1">
      <c r="B328" s="106"/>
      <c r="C328" s="107" t="s">
        <v>439</v>
      </c>
      <c r="D328" s="107" t="s">
        <v>118</v>
      </c>
      <c r="E328" s="108" t="s">
        <v>937</v>
      </c>
      <c r="F328" s="109" t="s">
        <v>938</v>
      </c>
      <c r="G328" s="110" t="s">
        <v>378</v>
      </c>
      <c r="H328" s="111"/>
      <c r="I328" s="112">
        <v>2205</v>
      </c>
      <c r="J328" s="154">
        <f>ROUND(I328*H328,2)</f>
        <v>0</v>
      </c>
      <c r="K328" s="184"/>
      <c r="L328" s="161"/>
      <c r="M328" s="184"/>
      <c r="N328" s="161">
        <f t="shared" si="9"/>
        <v>0</v>
      </c>
      <c r="O328" s="159">
        <f t="shared" si="10"/>
        <v>0</v>
      </c>
      <c r="P328" s="160">
        <f t="shared" si="11"/>
        <v>0</v>
      </c>
      <c r="AG328" s="113" t="s">
        <v>122</v>
      </c>
      <c r="AI328" s="113" t="s">
        <v>118</v>
      </c>
      <c r="AJ328" s="113" t="s">
        <v>67</v>
      </c>
      <c r="AN328" s="17" t="s">
        <v>116</v>
      </c>
      <c r="AT328" s="114" t="e">
        <f>IF(#REF!="základní",J328,0)</f>
        <v>#REF!</v>
      </c>
      <c r="AU328" s="114" t="e">
        <f>IF(#REF!="snížená",J328,0)</f>
        <v>#REF!</v>
      </c>
      <c r="AV328" s="114" t="e">
        <f>IF(#REF!="zákl. přenesená",J328,0)</f>
        <v>#REF!</v>
      </c>
      <c r="AW328" s="114" t="e">
        <f>IF(#REF!="sníž. přenesená",J328,0)</f>
        <v>#REF!</v>
      </c>
      <c r="AX328" s="114" t="e">
        <f>IF(#REF!="nulová",J328,0)</f>
        <v>#REF!</v>
      </c>
      <c r="AY328" s="17" t="s">
        <v>65</v>
      </c>
      <c r="AZ328" s="114">
        <f>ROUND(I328*H328,2)</f>
        <v>0</v>
      </c>
      <c r="BA328" s="17" t="s">
        <v>122</v>
      </c>
      <c r="BB328" s="113" t="s">
        <v>462</v>
      </c>
    </row>
    <row r="329" spans="2:54" s="12" customFormat="1">
      <c r="B329" s="115"/>
      <c r="D329" s="116" t="s">
        <v>123</v>
      </c>
      <c r="E329" s="117" t="s">
        <v>1</v>
      </c>
      <c r="F329" s="118" t="s">
        <v>921</v>
      </c>
      <c r="H329" s="119"/>
      <c r="I329" s="120"/>
      <c r="K329" s="185"/>
      <c r="L329" s="174"/>
      <c r="M329" s="185"/>
      <c r="N329" s="161"/>
      <c r="O329" s="159"/>
      <c r="P329" s="160"/>
      <c r="AI329" s="117" t="s">
        <v>123</v>
      </c>
      <c r="AJ329" s="117" t="s">
        <v>67</v>
      </c>
      <c r="AK329" s="12" t="s">
        <v>67</v>
      </c>
      <c r="AL329" s="12" t="s">
        <v>28</v>
      </c>
      <c r="AM329" s="12" t="s">
        <v>57</v>
      </c>
      <c r="AN329" s="117" t="s">
        <v>116</v>
      </c>
    </row>
    <row r="330" spans="2:54" s="13" customFormat="1">
      <c r="B330" s="121"/>
      <c r="D330" s="116" t="s">
        <v>123</v>
      </c>
      <c r="E330" s="122" t="s">
        <v>1</v>
      </c>
      <c r="F330" s="123" t="s">
        <v>125</v>
      </c>
      <c r="H330" s="124"/>
      <c r="I330" s="125"/>
      <c r="K330" s="186"/>
      <c r="L330" s="175"/>
      <c r="M330" s="186"/>
      <c r="N330" s="161"/>
      <c r="O330" s="159"/>
      <c r="P330" s="160"/>
      <c r="AI330" s="122" t="s">
        <v>123</v>
      </c>
      <c r="AJ330" s="122" t="s">
        <v>67</v>
      </c>
      <c r="AK330" s="13" t="s">
        <v>122</v>
      </c>
      <c r="AL330" s="13" t="s">
        <v>28</v>
      </c>
      <c r="AM330" s="13" t="s">
        <v>65</v>
      </c>
      <c r="AN330" s="122" t="s">
        <v>116</v>
      </c>
    </row>
    <row r="331" spans="2:54" s="1" customFormat="1" ht="21.75" customHeight="1">
      <c r="B331" s="106"/>
      <c r="C331" s="130" t="s">
        <v>307</v>
      </c>
      <c r="D331" s="130" t="s">
        <v>224</v>
      </c>
      <c r="E331" s="131" t="s">
        <v>939</v>
      </c>
      <c r="F331" s="132" t="s">
        <v>940</v>
      </c>
      <c r="G331" s="133" t="s">
        <v>378</v>
      </c>
      <c r="H331" s="134"/>
      <c r="I331" s="135">
        <v>686.4</v>
      </c>
      <c r="J331" s="155">
        <f>ROUND(I331*H331,2)</f>
        <v>0</v>
      </c>
      <c r="K331" s="196"/>
      <c r="L331" s="161"/>
      <c r="M331" s="184"/>
      <c r="N331" s="161">
        <f t="shared" si="9"/>
        <v>0</v>
      </c>
      <c r="O331" s="159">
        <f t="shared" si="10"/>
        <v>0</v>
      </c>
      <c r="P331" s="160">
        <f t="shared" si="11"/>
        <v>0</v>
      </c>
      <c r="AG331" s="113" t="s">
        <v>140</v>
      </c>
      <c r="AI331" s="113" t="s">
        <v>224</v>
      </c>
      <c r="AJ331" s="113" t="s">
        <v>67</v>
      </c>
      <c r="AN331" s="17" t="s">
        <v>116</v>
      </c>
      <c r="AT331" s="114" t="e">
        <f>IF(#REF!="základní",J331,0)</f>
        <v>#REF!</v>
      </c>
      <c r="AU331" s="114" t="e">
        <f>IF(#REF!="snížená",J331,0)</f>
        <v>#REF!</v>
      </c>
      <c r="AV331" s="114" t="e">
        <f>IF(#REF!="zákl. přenesená",J331,0)</f>
        <v>#REF!</v>
      </c>
      <c r="AW331" s="114" t="e">
        <f>IF(#REF!="sníž. přenesená",J331,0)</f>
        <v>#REF!</v>
      </c>
      <c r="AX331" s="114" t="e">
        <f>IF(#REF!="nulová",J331,0)</f>
        <v>#REF!</v>
      </c>
      <c r="AY331" s="17" t="s">
        <v>65</v>
      </c>
      <c r="AZ331" s="114">
        <f>ROUND(I331*H331,2)</f>
        <v>0</v>
      </c>
      <c r="BA331" s="17" t="s">
        <v>122</v>
      </c>
      <c r="BB331" s="113" t="s">
        <v>467</v>
      </c>
    </row>
    <row r="332" spans="2:54" s="1" customFormat="1" ht="24.15" customHeight="1">
      <c r="B332" s="106"/>
      <c r="C332" s="130" t="s">
        <v>449</v>
      </c>
      <c r="D332" s="130" t="s">
        <v>224</v>
      </c>
      <c r="E332" s="131" t="s">
        <v>941</v>
      </c>
      <c r="F332" s="132" t="s">
        <v>942</v>
      </c>
      <c r="G332" s="133" t="s">
        <v>378</v>
      </c>
      <c r="H332" s="134"/>
      <c r="I332" s="135">
        <v>317.60000000000002</v>
      </c>
      <c r="J332" s="155">
        <f>ROUND(I332*H332,2)</f>
        <v>0</v>
      </c>
      <c r="K332" s="196"/>
      <c r="L332" s="161"/>
      <c r="M332" s="184"/>
      <c r="N332" s="161">
        <f t="shared" si="9"/>
        <v>0</v>
      </c>
      <c r="O332" s="159">
        <f t="shared" si="10"/>
        <v>0</v>
      </c>
      <c r="P332" s="160">
        <f t="shared" si="11"/>
        <v>0</v>
      </c>
      <c r="AG332" s="113" t="s">
        <v>140</v>
      </c>
      <c r="AI332" s="113" t="s">
        <v>224</v>
      </c>
      <c r="AJ332" s="113" t="s">
        <v>67</v>
      </c>
      <c r="AN332" s="17" t="s">
        <v>116</v>
      </c>
      <c r="AT332" s="114" t="e">
        <f>IF(#REF!="základní",J332,0)</f>
        <v>#REF!</v>
      </c>
      <c r="AU332" s="114" t="e">
        <f>IF(#REF!="snížená",J332,0)</f>
        <v>#REF!</v>
      </c>
      <c r="AV332" s="114" t="e">
        <f>IF(#REF!="zákl. přenesená",J332,0)</f>
        <v>#REF!</v>
      </c>
      <c r="AW332" s="114" t="e">
        <f>IF(#REF!="sníž. přenesená",J332,0)</f>
        <v>#REF!</v>
      </c>
      <c r="AX332" s="114" t="e">
        <f>IF(#REF!="nulová",J332,0)</f>
        <v>#REF!</v>
      </c>
      <c r="AY332" s="17" t="s">
        <v>65</v>
      </c>
      <c r="AZ332" s="114">
        <f>ROUND(I332*H332,2)</f>
        <v>0</v>
      </c>
      <c r="BA332" s="17" t="s">
        <v>122</v>
      </c>
      <c r="BB332" s="113" t="s">
        <v>471</v>
      </c>
    </row>
    <row r="333" spans="2:54" s="1" customFormat="1" ht="37.950000000000003" customHeight="1">
      <c r="B333" s="106"/>
      <c r="C333" s="107" t="s">
        <v>311</v>
      </c>
      <c r="D333" s="107" t="s">
        <v>118</v>
      </c>
      <c r="E333" s="108" t="s">
        <v>943</v>
      </c>
      <c r="F333" s="109" t="s">
        <v>944</v>
      </c>
      <c r="G333" s="110" t="s">
        <v>378</v>
      </c>
      <c r="H333" s="111"/>
      <c r="I333" s="112">
        <v>5730</v>
      </c>
      <c r="J333" s="154">
        <f>ROUND(I333*H333,2)</f>
        <v>0</v>
      </c>
      <c r="K333" s="184"/>
      <c r="L333" s="161"/>
      <c r="M333" s="184"/>
      <c r="N333" s="161">
        <f t="shared" si="9"/>
        <v>0</v>
      </c>
      <c r="O333" s="159">
        <f t="shared" si="10"/>
        <v>0</v>
      </c>
      <c r="P333" s="160">
        <f t="shared" si="11"/>
        <v>0</v>
      </c>
      <c r="AG333" s="113" t="s">
        <v>122</v>
      </c>
      <c r="AI333" s="113" t="s">
        <v>118</v>
      </c>
      <c r="AJ333" s="113" t="s">
        <v>67</v>
      </c>
      <c r="AN333" s="17" t="s">
        <v>116</v>
      </c>
      <c r="AT333" s="114" t="e">
        <f>IF(#REF!="základní",J333,0)</f>
        <v>#REF!</v>
      </c>
      <c r="AU333" s="114" t="e">
        <f>IF(#REF!="snížená",J333,0)</f>
        <v>#REF!</v>
      </c>
      <c r="AV333" s="114" t="e">
        <f>IF(#REF!="zákl. přenesená",J333,0)</f>
        <v>#REF!</v>
      </c>
      <c r="AW333" s="114" t="e">
        <f>IF(#REF!="sníž. přenesená",J333,0)</f>
        <v>#REF!</v>
      </c>
      <c r="AX333" s="114" t="e">
        <f>IF(#REF!="nulová",J333,0)</f>
        <v>#REF!</v>
      </c>
      <c r="AY333" s="17" t="s">
        <v>65</v>
      </c>
      <c r="AZ333" s="114">
        <f>ROUND(I333*H333,2)</f>
        <v>0</v>
      </c>
      <c r="BA333" s="17" t="s">
        <v>122</v>
      </c>
      <c r="BB333" s="113" t="s">
        <v>476</v>
      </c>
    </row>
    <row r="334" spans="2:54" s="12" customFormat="1">
      <c r="B334" s="115"/>
      <c r="D334" s="116" t="s">
        <v>123</v>
      </c>
      <c r="E334" s="117" t="s">
        <v>1</v>
      </c>
      <c r="F334" s="118" t="s">
        <v>921</v>
      </c>
      <c r="H334" s="119"/>
      <c r="I334" s="120"/>
      <c r="K334" s="185"/>
      <c r="L334" s="174"/>
      <c r="M334" s="185"/>
      <c r="N334" s="161"/>
      <c r="O334" s="159"/>
      <c r="P334" s="160"/>
      <c r="AI334" s="117" t="s">
        <v>123</v>
      </c>
      <c r="AJ334" s="117" t="s">
        <v>67</v>
      </c>
      <c r="AK334" s="12" t="s">
        <v>67</v>
      </c>
      <c r="AL334" s="12" t="s">
        <v>28</v>
      </c>
      <c r="AM334" s="12" t="s">
        <v>57</v>
      </c>
      <c r="AN334" s="117" t="s">
        <v>116</v>
      </c>
    </row>
    <row r="335" spans="2:54" s="13" customFormat="1">
      <c r="B335" s="121"/>
      <c r="D335" s="116" t="s">
        <v>123</v>
      </c>
      <c r="E335" s="122" t="s">
        <v>1</v>
      </c>
      <c r="F335" s="123" t="s">
        <v>125</v>
      </c>
      <c r="H335" s="124"/>
      <c r="I335" s="125"/>
      <c r="K335" s="186"/>
      <c r="L335" s="175"/>
      <c r="M335" s="186"/>
      <c r="N335" s="161"/>
      <c r="O335" s="159"/>
      <c r="P335" s="160"/>
      <c r="AI335" s="122" t="s">
        <v>123</v>
      </c>
      <c r="AJ335" s="122" t="s">
        <v>67</v>
      </c>
      <c r="AK335" s="13" t="s">
        <v>122</v>
      </c>
      <c r="AL335" s="13" t="s">
        <v>28</v>
      </c>
      <c r="AM335" s="13" t="s">
        <v>65</v>
      </c>
      <c r="AN335" s="122" t="s">
        <v>116</v>
      </c>
    </row>
    <row r="336" spans="2:54" s="1" customFormat="1" ht="21.75" customHeight="1">
      <c r="B336" s="106"/>
      <c r="C336" s="130" t="s">
        <v>456</v>
      </c>
      <c r="D336" s="130" t="s">
        <v>224</v>
      </c>
      <c r="E336" s="131" t="s">
        <v>945</v>
      </c>
      <c r="F336" s="132" t="s">
        <v>946</v>
      </c>
      <c r="G336" s="133" t="s">
        <v>378</v>
      </c>
      <c r="H336" s="134"/>
      <c r="I336" s="135">
        <v>3320</v>
      </c>
      <c r="J336" s="155">
        <f>ROUND(I336*H336,2)</f>
        <v>0</v>
      </c>
      <c r="K336" s="196"/>
      <c r="L336" s="161"/>
      <c r="M336" s="184"/>
      <c r="N336" s="161">
        <f t="shared" si="9"/>
        <v>0</v>
      </c>
      <c r="O336" s="159">
        <f t="shared" si="10"/>
        <v>0</v>
      </c>
      <c r="P336" s="160">
        <f t="shared" si="11"/>
        <v>0</v>
      </c>
      <c r="AG336" s="113" t="s">
        <v>140</v>
      </c>
      <c r="AI336" s="113" t="s">
        <v>224</v>
      </c>
      <c r="AJ336" s="113" t="s">
        <v>67</v>
      </c>
      <c r="AN336" s="17" t="s">
        <v>116</v>
      </c>
      <c r="AT336" s="114" t="e">
        <f>IF(#REF!="základní",J336,0)</f>
        <v>#REF!</v>
      </c>
      <c r="AU336" s="114" t="e">
        <f>IF(#REF!="snížená",J336,0)</f>
        <v>#REF!</v>
      </c>
      <c r="AV336" s="114" t="e">
        <f>IF(#REF!="zákl. přenesená",J336,0)</f>
        <v>#REF!</v>
      </c>
      <c r="AW336" s="114" t="e">
        <f>IF(#REF!="sníž. přenesená",J336,0)</f>
        <v>#REF!</v>
      </c>
      <c r="AX336" s="114" t="e">
        <f>IF(#REF!="nulová",J336,0)</f>
        <v>#REF!</v>
      </c>
      <c r="AY336" s="17" t="s">
        <v>65</v>
      </c>
      <c r="AZ336" s="114">
        <f>ROUND(I336*H336,2)</f>
        <v>0</v>
      </c>
      <c r="BA336" s="17" t="s">
        <v>122</v>
      </c>
      <c r="BB336" s="113" t="s">
        <v>481</v>
      </c>
    </row>
    <row r="337" spans="2:54" s="1" customFormat="1" ht="24.15" customHeight="1">
      <c r="B337" s="106"/>
      <c r="C337" s="107" t="s">
        <v>317</v>
      </c>
      <c r="D337" s="107" t="s">
        <v>118</v>
      </c>
      <c r="E337" s="108" t="s">
        <v>947</v>
      </c>
      <c r="F337" s="109" t="s">
        <v>948</v>
      </c>
      <c r="G337" s="110" t="s">
        <v>378</v>
      </c>
      <c r="H337" s="111"/>
      <c r="I337" s="112">
        <v>2355</v>
      </c>
      <c r="J337" s="154">
        <f>ROUND(I337*H337,2)</f>
        <v>0</v>
      </c>
      <c r="K337" s="184"/>
      <c r="L337" s="161"/>
      <c r="M337" s="184"/>
      <c r="N337" s="161">
        <f t="shared" si="9"/>
        <v>0</v>
      </c>
      <c r="O337" s="159">
        <f t="shared" si="10"/>
        <v>0</v>
      </c>
      <c r="P337" s="160">
        <f t="shared" si="11"/>
        <v>0</v>
      </c>
      <c r="AG337" s="113" t="s">
        <v>122</v>
      </c>
      <c r="AI337" s="113" t="s">
        <v>118</v>
      </c>
      <c r="AJ337" s="113" t="s">
        <v>67</v>
      </c>
      <c r="AN337" s="17" t="s">
        <v>116</v>
      </c>
      <c r="AT337" s="114" t="e">
        <f>IF(#REF!="základní",J337,0)</f>
        <v>#REF!</v>
      </c>
      <c r="AU337" s="114" t="e">
        <f>IF(#REF!="snížená",J337,0)</f>
        <v>#REF!</v>
      </c>
      <c r="AV337" s="114" t="e">
        <f>IF(#REF!="zákl. přenesená",J337,0)</f>
        <v>#REF!</v>
      </c>
      <c r="AW337" s="114" t="e">
        <f>IF(#REF!="sníž. přenesená",J337,0)</f>
        <v>#REF!</v>
      </c>
      <c r="AX337" s="114" t="e">
        <f>IF(#REF!="nulová",J337,0)</f>
        <v>#REF!</v>
      </c>
      <c r="AY337" s="17" t="s">
        <v>65</v>
      </c>
      <c r="AZ337" s="114">
        <f>ROUND(I337*H337,2)</f>
        <v>0</v>
      </c>
      <c r="BA337" s="17" t="s">
        <v>122</v>
      </c>
      <c r="BB337" s="113" t="s">
        <v>487</v>
      </c>
    </row>
    <row r="338" spans="2:54" s="12" customFormat="1">
      <c r="B338" s="115"/>
      <c r="D338" s="116" t="s">
        <v>123</v>
      </c>
      <c r="E338" s="117" t="s">
        <v>1</v>
      </c>
      <c r="F338" s="118" t="s">
        <v>921</v>
      </c>
      <c r="H338" s="119"/>
      <c r="I338" s="120"/>
      <c r="K338" s="185"/>
      <c r="L338" s="174"/>
      <c r="M338" s="185"/>
      <c r="N338" s="161"/>
      <c r="O338" s="159"/>
      <c r="P338" s="160"/>
      <c r="AI338" s="117" t="s">
        <v>123</v>
      </c>
      <c r="AJ338" s="117" t="s">
        <v>67</v>
      </c>
      <c r="AK338" s="12" t="s">
        <v>67</v>
      </c>
      <c r="AL338" s="12" t="s">
        <v>28</v>
      </c>
      <c r="AM338" s="12" t="s">
        <v>57</v>
      </c>
      <c r="AN338" s="117" t="s">
        <v>116</v>
      </c>
    </row>
    <row r="339" spans="2:54" s="13" customFormat="1">
      <c r="B339" s="121"/>
      <c r="D339" s="116" t="s">
        <v>123</v>
      </c>
      <c r="E339" s="122" t="s">
        <v>1</v>
      </c>
      <c r="F339" s="123" t="s">
        <v>125</v>
      </c>
      <c r="H339" s="124"/>
      <c r="I339" s="125"/>
      <c r="K339" s="186"/>
      <c r="L339" s="175"/>
      <c r="M339" s="186"/>
      <c r="N339" s="161"/>
      <c r="O339" s="159"/>
      <c r="P339" s="160"/>
      <c r="AI339" s="122" t="s">
        <v>123</v>
      </c>
      <c r="AJ339" s="122" t="s">
        <v>67</v>
      </c>
      <c r="AK339" s="13" t="s">
        <v>122</v>
      </c>
      <c r="AL339" s="13" t="s">
        <v>28</v>
      </c>
      <c r="AM339" s="13" t="s">
        <v>65</v>
      </c>
      <c r="AN339" s="122" t="s">
        <v>116</v>
      </c>
    </row>
    <row r="340" spans="2:54" s="1" customFormat="1" ht="24.15" customHeight="1">
      <c r="B340" s="106"/>
      <c r="C340" s="130" t="s">
        <v>464</v>
      </c>
      <c r="D340" s="130" t="s">
        <v>224</v>
      </c>
      <c r="E340" s="131" t="s">
        <v>949</v>
      </c>
      <c r="F340" s="132" t="s">
        <v>950</v>
      </c>
      <c r="G340" s="133" t="s">
        <v>378</v>
      </c>
      <c r="H340" s="134"/>
      <c r="I340" s="135">
        <v>3360</v>
      </c>
      <c r="J340" s="155">
        <f>ROUND(I340*H340,2)</f>
        <v>0</v>
      </c>
      <c r="K340" s="196"/>
      <c r="L340" s="161"/>
      <c r="M340" s="184"/>
      <c r="N340" s="161">
        <f t="shared" si="9"/>
        <v>0</v>
      </c>
      <c r="O340" s="159">
        <f t="shared" si="10"/>
        <v>0</v>
      </c>
      <c r="P340" s="160">
        <f t="shared" si="11"/>
        <v>0</v>
      </c>
      <c r="AG340" s="113" t="s">
        <v>140</v>
      </c>
      <c r="AI340" s="113" t="s">
        <v>224</v>
      </c>
      <c r="AJ340" s="113" t="s">
        <v>67</v>
      </c>
      <c r="AN340" s="17" t="s">
        <v>116</v>
      </c>
      <c r="AT340" s="114" t="e">
        <f>IF(#REF!="základní",J340,0)</f>
        <v>#REF!</v>
      </c>
      <c r="AU340" s="114" t="e">
        <f>IF(#REF!="snížená",J340,0)</f>
        <v>#REF!</v>
      </c>
      <c r="AV340" s="114" t="e">
        <f>IF(#REF!="zákl. přenesená",J340,0)</f>
        <v>#REF!</v>
      </c>
      <c r="AW340" s="114" t="e">
        <f>IF(#REF!="sníž. přenesená",J340,0)</f>
        <v>#REF!</v>
      </c>
      <c r="AX340" s="114" t="e">
        <f>IF(#REF!="nulová",J340,0)</f>
        <v>#REF!</v>
      </c>
      <c r="AY340" s="17" t="s">
        <v>65</v>
      </c>
      <c r="AZ340" s="114">
        <f>ROUND(I340*H340,2)</f>
        <v>0</v>
      </c>
      <c r="BA340" s="17" t="s">
        <v>122</v>
      </c>
      <c r="BB340" s="113" t="s">
        <v>497</v>
      </c>
    </row>
    <row r="341" spans="2:54" s="1" customFormat="1" ht="16.5" customHeight="1">
      <c r="B341" s="106"/>
      <c r="C341" s="130" t="s">
        <v>321</v>
      </c>
      <c r="D341" s="130" t="s">
        <v>224</v>
      </c>
      <c r="E341" s="131" t="s">
        <v>951</v>
      </c>
      <c r="F341" s="132" t="s">
        <v>952</v>
      </c>
      <c r="G341" s="133" t="s">
        <v>378</v>
      </c>
      <c r="H341" s="134"/>
      <c r="I341" s="135">
        <v>670</v>
      </c>
      <c r="J341" s="155">
        <f>ROUND(I341*H341,2)</f>
        <v>0</v>
      </c>
      <c r="K341" s="196"/>
      <c r="L341" s="161"/>
      <c r="M341" s="184"/>
      <c r="N341" s="161">
        <f t="shared" si="9"/>
        <v>0</v>
      </c>
      <c r="O341" s="159">
        <f t="shared" si="10"/>
        <v>0</v>
      </c>
      <c r="P341" s="160">
        <f t="shared" si="11"/>
        <v>0</v>
      </c>
      <c r="AG341" s="113" t="s">
        <v>140</v>
      </c>
      <c r="AI341" s="113" t="s">
        <v>224</v>
      </c>
      <c r="AJ341" s="113" t="s">
        <v>67</v>
      </c>
      <c r="AN341" s="17" t="s">
        <v>116</v>
      </c>
      <c r="AT341" s="114" t="e">
        <f>IF(#REF!="základní",J341,0)</f>
        <v>#REF!</v>
      </c>
      <c r="AU341" s="114" t="e">
        <f>IF(#REF!="snížená",J341,0)</f>
        <v>#REF!</v>
      </c>
      <c r="AV341" s="114" t="e">
        <f>IF(#REF!="zákl. přenesená",J341,0)</f>
        <v>#REF!</v>
      </c>
      <c r="AW341" s="114" t="e">
        <f>IF(#REF!="sníž. přenesená",J341,0)</f>
        <v>#REF!</v>
      </c>
      <c r="AX341" s="114" t="e">
        <f>IF(#REF!="nulová",J341,0)</f>
        <v>#REF!</v>
      </c>
      <c r="AY341" s="17" t="s">
        <v>65</v>
      </c>
      <c r="AZ341" s="114">
        <f>ROUND(I341*H341,2)</f>
        <v>0</v>
      </c>
      <c r="BA341" s="17" t="s">
        <v>122</v>
      </c>
      <c r="BB341" s="113" t="s">
        <v>502</v>
      </c>
    </row>
    <row r="342" spans="2:54" s="1" customFormat="1" ht="24.15" customHeight="1">
      <c r="B342" s="106"/>
      <c r="C342" s="107" t="s">
        <v>473</v>
      </c>
      <c r="D342" s="107" t="s">
        <v>118</v>
      </c>
      <c r="E342" s="108" t="s">
        <v>953</v>
      </c>
      <c r="F342" s="109" t="s">
        <v>954</v>
      </c>
      <c r="G342" s="110" t="s">
        <v>378</v>
      </c>
      <c r="H342" s="111">
        <v>-1</v>
      </c>
      <c r="I342" s="112">
        <v>8600</v>
      </c>
      <c r="J342" s="154">
        <f>ROUND(I342*H342,2)</f>
        <v>-8600</v>
      </c>
      <c r="K342" s="184"/>
      <c r="L342" s="161"/>
      <c r="M342" s="184"/>
      <c r="N342" s="161">
        <f t="shared" si="9"/>
        <v>0</v>
      </c>
      <c r="O342" s="227">
        <f t="shared" si="10"/>
        <v>-1</v>
      </c>
      <c r="P342" s="228">
        <f t="shared" si="11"/>
        <v>-8600</v>
      </c>
      <c r="AG342" s="113" t="s">
        <v>122</v>
      </c>
      <c r="AI342" s="113" t="s">
        <v>118</v>
      </c>
      <c r="AJ342" s="113" t="s">
        <v>67</v>
      </c>
      <c r="AN342" s="17" t="s">
        <v>116</v>
      </c>
      <c r="AT342" s="114" t="e">
        <f>IF(#REF!="základní",J342,0)</f>
        <v>#REF!</v>
      </c>
      <c r="AU342" s="114" t="e">
        <f>IF(#REF!="snížená",J342,0)</f>
        <v>#REF!</v>
      </c>
      <c r="AV342" s="114" t="e">
        <f>IF(#REF!="zákl. přenesená",J342,0)</f>
        <v>#REF!</v>
      </c>
      <c r="AW342" s="114" t="e">
        <f>IF(#REF!="sníž. přenesená",J342,0)</f>
        <v>#REF!</v>
      </c>
      <c r="AX342" s="114" t="e">
        <f>IF(#REF!="nulová",J342,0)</f>
        <v>#REF!</v>
      </c>
      <c r="AY342" s="17" t="s">
        <v>65</v>
      </c>
      <c r="AZ342" s="114">
        <f>ROUND(I342*H342,2)</f>
        <v>-8600</v>
      </c>
      <c r="BA342" s="17" t="s">
        <v>122</v>
      </c>
      <c r="BB342" s="113" t="s">
        <v>506</v>
      </c>
    </row>
    <row r="343" spans="2:54" s="14" customFormat="1">
      <c r="B343" s="126"/>
      <c r="D343" s="116" t="s">
        <v>123</v>
      </c>
      <c r="E343" s="127" t="s">
        <v>1</v>
      </c>
      <c r="F343" s="128" t="s">
        <v>602</v>
      </c>
      <c r="H343" s="127"/>
      <c r="I343" s="129"/>
      <c r="K343" s="187"/>
      <c r="L343" s="176"/>
      <c r="M343" s="187"/>
      <c r="N343" s="161"/>
      <c r="O343" s="159"/>
      <c r="P343" s="160"/>
      <c r="AI343" s="127" t="s">
        <v>123</v>
      </c>
      <c r="AJ343" s="127" t="s">
        <v>67</v>
      </c>
      <c r="AK343" s="14" t="s">
        <v>65</v>
      </c>
      <c r="AL343" s="14" t="s">
        <v>28</v>
      </c>
      <c r="AM343" s="14" t="s">
        <v>57</v>
      </c>
      <c r="AN343" s="127" t="s">
        <v>116</v>
      </c>
    </row>
    <row r="344" spans="2:54" s="12" customFormat="1">
      <c r="B344" s="115"/>
      <c r="D344" s="116" t="s">
        <v>123</v>
      </c>
      <c r="E344" s="117" t="s">
        <v>1</v>
      </c>
      <c r="F344" s="118" t="s">
        <v>955</v>
      </c>
      <c r="H344" s="119"/>
      <c r="I344" s="120"/>
      <c r="K344" s="185"/>
      <c r="L344" s="174"/>
      <c r="M344" s="185"/>
      <c r="N344" s="161"/>
      <c r="O344" s="159"/>
      <c r="P344" s="160"/>
      <c r="AI344" s="117" t="s">
        <v>123</v>
      </c>
      <c r="AJ344" s="117" t="s">
        <v>67</v>
      </c>
      <c r="AK344" s="12" t="s">
        <v>67</v>
      </c>
      <c r="AL344" s="12" t="s">
        <v>28</v>
      </c>
      <c r="AM344" s="12" t="s">
        <v>57</v>
      </c>
      <c r="AN344" s="117" t="s">
        <v>116</v>
      </c>
    </row>
    <row r="345" spans="2:54" s="13" customFormat="1">
      <c r="B345" s="121"/>
      <c r="D345" s="116" t="s">
        <v>123</v>
      </c>
      <c r="E345" s="122" t="s">
        <v>1</v>
      </c>
      <c r="F345" s="123" t="s">
        <v>125</v>
      </c>
      <c r="H345" s="124"/>
      <c r="I345" s="125"/>
      <c r="K345" s="186"/>
      <c r="L345" s="175"/>
      <c r="M345" s="186"/>
      <c r="N345" s="161"/>
      <c r="O345" s="159"/>
      <c r="P345" s="160"/>
      <c r="AI345" s="122" t="s">
        <v>123</v>
      </c>
      <c r="AJ345" s="122" t="s">
        <v>67</v>
      </c>
      <c r="AK345" s="13" t="s">
        <v>122</v>
      </c>
      <c r="AL345" s="13" t="s">
        <v>28</v>
      </c>
      <c r="AM345" s="13" t="s">
        <v>65</v>
      </c>
      <c r="AN345" s="122" t="s">
        <v>116</v>
      </c>
    </row>
    <row r="346" spans="2:54" s="11" customFormat="1" ht="22.95" customHeight="1">
      <c r="B346" s="97"/>
      <c r="D346" s="98" t="s">
        <v>56</v>
      </c>
      <c r="E346" s="104" t="s">
        <v>576</v>
      </c>
      <c r="F346" s="104" t="s">
        <v>577</v>
      </c>
      <c r="I346" s="100"/>
      <c r="J346" s="105">
        <f>AZ346</f>
        <v>0</v>
      </c>
      <c r="K346" s="189"/>
      <c r="L346" s="177"/>
      <c r="M346" s="189"/>
      <c r="N346" s="161"/>
      <c r="O346" s="159"/>
      <c r="P346" s="160"/>
      <c r="AG346" s="98" t="s">
        <v>65</v>
      </c>
      <c r="AI346" s="102" t="s">
        <v>56</v>
      </c>
      <c r="AJ346" s="102" t="s">
        <v>65</v>
      </c>
      <c r="AN346" s="98" t="s">
        <v>116</v>
      </c>
      <c r="AZ346" s="103">
        <f>SUM(AZ347:AZ348)</f>
        <v>0</v>
      </c>
    </row>
    <row r="347" spans="2:54" s="1" customFormat="1" ht="24.15" customHeight="1">
      <c r="B347" s="106"/>
      <c r="C347" s="107" t="s">
        <v>327</v>
      </c>
      <c r="D347" s="107" t="s">
        <v>118</v>
      </c>
      <c r="E347" s="108" t="s">
        <v>765</v>
      </c>
      <c r="F347" s="109" t="s">
        <v>766</v>
      </c>
      <c r="G347" s="110" t="s">
        <v>212</v>
      </c>
      <c r="H347" s="111"/>
      <c r="I347" s="112">
        <v>1180</v>
      </c>
      <c r="J347" s="154">
        <f>ROUND(I347*H347,2)</f>
        <v>0</v>
      </c>
      <c r="K347" s="184"/>
      <c r="L347" s="161"/>
      <c r="M347" s="184"/>
      <c r="N347" s="161">
        <f>M347*I347</f>
        <v>0</v>
      </c>
      <c r="O347" s="159">
        <f t="shared" si="10"/>
        <v>0</v>
      </c>
      <c r="P347" s="160">
        <f t="shared" si="11"/>
        <v>0</v>
      </c>
      <c r="S347" s="200"/>
      <c r="T347" s="198"/>
      <c r="AG347" s="113" t="s">
        <v>122</v>
      </c>
      <c r="AI347" s="113" t="s">
        <v>118</v>
      </c>
      <c r="AJ347" s="113" t="s">
        <v>67</v>
      </c>
      <c r="AN347" s="17" t="s">
        <v>116</v>
      </c>
      <c r="AT347" s="114" t="e">
        <f>IF(#REF!="základní",J347,0)</f>
        <v>#REF!</v>
      </c>
      <c r="AU347" s="114" t="e">
        <f>IF(#REF!="snížená",J347,0)</f>
        <v>#REF!</v>
      </c>
      <c r="AV347" s="114" t="e">
        <f>IF(#REF!="zákl. přenesená",J347,0)</f>
        <v>#REF!</v>
      </c>
      <c r="AW347" s="114" t="e">
        <f>IF(#REF!="sníž. přenesená",J347,0)</f>
        <v>#REF!</v>
      </c>
      <c r="AX347" s="114" t="e">
        <f>IF(#REF!="nulová",J347,0)</f>
        <v>#REF!</v>
      </c>
      <c r="AY347" s="17" t="s">
        <v>65</v>
      </c>
      <c r="AZ347" s="114">
        <f>ROUND(I347*H347,2)</f>
        <v>0</v>
      </c>
      <c r="BA347" s="17" t="s">
        <v>122</v>
      </c>
      <c r="BB347" s="113" t="s">
        <v>513</v>
      </c>
    </row>
    <row r="348" spans="2:54" s="1" customFormat="1" ht="33" customHeight="1">
      <c r="B348" s="106"/>
      <c r="C348" s="107" t="s">
        <v>484</v>
      </c>
      <c r="D348" s="107" t="s">
        <v>118</v>
      </c>
      <c r="E348" s="108" t="s">
        <v>767</v>
      </c>
      <c r="F348" s="109" t="s">
        <v>768</v>
      </c>
      <c r="G348" s="110" t="s">
        <v>212</v>
      </c>
      <c r="H348" s="111"/>
      <c r="I348" s="112">
        <v>972</v>
      </c>
      <c r="J348" s="154">
        <f>ROUND(I348*H348,2)</f>
        <v>0</v>
      </c>
      <c r="K348" s="184"/>
      <c r="L348" s="161"/>
      <c r="M348" s="184"/>
      <c r="N348" s="161">
        <f>M348*I348</f>
        <v>0</v>
      </c>
      <c r="O348" s="159">
        <f t="shared" si="10"/>
        <v>0</v>
      </c>
      <c r="P348" s="160">
        <f t="shared" si="11"/>
        <v>0</v>
      </c>
      <c r="AG348" s="113" t="s">
        <v>122</v>
      </c>
      <c r="AI348" s="113" t="s">
        <v>118</v>
      </c>
      <c r="AJ348" s="113" t="s">
        <v>67</v>
      </c>
      <c r="AN348" s="17" t="s">
        <v>116</v>
      </c>
      <c r="AT348" s="114" t="e">
        <f>IF(#REF!="základní",J348,0)</f>
        <v>#REF!</v>
      </c>
      <c r="AU348" s="114" t="e">
        <f>IF(#REF!="snížená",J348,0)</f>
        <v>#REF!</v>
      </c>
      <c r="AV348" s="114" t="e">
        <f>IF(#REF!="zákl. přenesená",J348,0)</f>
        <v>#REF!</v>
      </c>
      <c r="AW348" s="114" t="e">
        <f>IF(#REF!="sníž. přenesená",J348,0)</f>
        <v>#REF!</v>
      </c>
      <c r="AX348" s="114" t="e">
        <f>IF(#REF!="nulová",J348,0)</f>
        <v>#REF!</v>
      </c>
      <c r="AY348" s="17" t="s">
        <v>65</v>
      </c>
      <c r="AZ348" s="114">
        <f>ROUND(I348*H348,2)</f>
        <v>0</v>
      </c>
      <c r="BA348" s="17" t="s">
        <v>122</v>
      </c>
      <c r="BB348" s="113" t="s">
        <v>956</v>
      </c>
    </row>
    <row r="349" spans="2:54" s="1" customFormat="1" ht="6.9" customHeight="1">
      <c r="B349" s="43"/>
      <c r="C349" s="44"/>
      <c r="D349" s="44"/>
      <c r="E349" s="44"/>
      <c r="F349" s="44"/>
      <c r="G349" s="44"/>
      <c r="H349" s="44"/>
      <c r="K349" s="184"/>
      <c r="L349" s="161"/>
      <c r="M349" s="184"/>
      <c r="N349" s="147"/>
      <c r="O349" s="147"/>
      <c r="P349" s="147"/>
    </row>
    <row r="350" spans="2:54" s="156" customFormat="1" ht="16.2" customHeight="1">
      <c r="I350" s="157" t="s">
        <v>1842</v>
      </c>
      <c r="J350" s="158">
        <f>J123</f>
        <v>-8600</v>
      </c>
      <c r="K350" s="163"/>
      <c r="L350" s="162"/>
      <c r="M350" s="163"/>
      <c r="N350" s="162">
        <f>SUM(N126:N349)</f>
        <v>0</v>
      </c>
      <c r="O350" s="162"/>
      <c r="P350" s="162">
        <f>SUM(P126:P349)</f>
        <v>-8600</v>
      </c>
    </row>
  </sheetData>
  <autoFilter ref="C122:J348" xr:uid="{00000000-0009-0000-0000-000003000000}"/>
  <mergeCells count="13">
    <mergeCell ref="K123:P123"/>
    <mergeCell ref="K124:L124"/>
    <mergeCell ref="M124:N124"/>
    <mergeCell ref="O124:P124"/>
    <mergeCell ref="E87:H87"/>
    <mergeCell ref="E113:H113"/>
    <mergeCell ref="E115:H115"/>
    <mergeCell ref="K2:M2"/>
    <mergeCell ref="E85:H85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BB669"/>
  <sheetViews>
    <sheetView showGridLines="0" topLeftCell="A644" workbookViewId="0">
      <selection activeCell="U660" sqref="U660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12.28515625" style="178" hidden="1" customWidth="1"/>
    <col min="12" max="12" width="20.42578125" style="168" hidden="1" customWidth="1"/>
    <col min="13" max="13" width="12.28515625" style="178" hidden="1" customWidth="1"/>
    <col min="14" max="14" width="21.28515625" hidden="1" customWidth="1"/>
    <col min="15" max="15" width="12.28515625" hidden="1" customWidth="1"/>
    <col min="16" max="16" width="21.140625" hidden="1" customWidth="1"/>
    <col min="17" max="17" width="16.85546875" style="168" customWidth="1"/>
    <col min="18" max="18" width="11" customWidth="1"/>
    <col min="19" max="19" width="15" customWidth="1"/>
    <col min="20" max="20" width="16.28515625" customWidth="1"/>
    <col min="33" max="54" width="9.28515625" hidden="1"/>
  </cols>
  <sheetData>
    <row r="1" spans="2:35" hidden="1"/>
    <row r="2" spans="2:35" ht="36.9" hidden="1" customHeight="1">
      <c r="K2" s="270" t="s">
        <v>4</v>
      </c>
      <c r="L2" s="271"/>
      <c r="M2" s="271"/>
      <c r="AI2" s="17" t="s">
        <v>76</v>
      </c>
    </row>
    <row r="3" spans="2:35" ht="6.9" hidden="1" customHeight="1">
      <c r="B3" s="18"/>
      <c r="C3" s="19"/>
      <c r="D3" s="19"/>
      <c r="E3" s="19"/>
      <c r="F3" s="19"/>
      <c r="G3" s="19"/>
      <c r="H3" s="19"/>
      <c r="I3" s="19"/>
      <c r="J3" s="19"/>
      <c r="K3" s="190"/>
      <c r="AI3" s="17" t="s">
        <v>67</v>
      </c>
    </row>
    <row r="4" spans="2:35" ht="24.9" hidden="1" customHeight="1">
      <c r="B4" s="20"/>
      <c r="D4" s="21" t="s">
        <v>93</v>
      </c>
      <c r="K4" s="190"/>
      <c r="AI4" s="17" t="s">
        <v>2</v>
      </c>
    </row>
    <row r="5" spans="2:35" ht="6.9" hidden="1" customHeight="1">
      <c r="B5" s="20"/>
      <c r="K5" s="190"/>
    </row>
    <row r="6" spans="2:35" ht="12" hidden="1" customHeight="1">
      <c r="B6" s="20"/>
      <c r="D6" s="26" t="s">
        <v>14</v>
      </c>
      <c r="K6" s="190"/>
    </row>
    <row r="7" spans="2:35" ht="16.5" hidden="1" customHeight="1">
      <c r="B7" s="20"/>
      <c r="E7" s="292" t="str">
        <f>'Rekapitulace stavby'!K6</f>
        <v>Králův Dvůr - Průmyslova zóna západ -Technicka vybavenost</v>
      </c>
      <c r="F7" s="293"/>
      <c r="G7" s="293"/>
      <c r="H7" s="293"/>
      <c r="K7" s="190"/>
    </row>
    <row r="8" spans="2:35" s="1" customFormat="1" ht="12" hidden="1" customHeight="1">
      <c r="B8" s="31"/>
      <c r="D8" s="26" t="s">
        <v>94</v>
      </c>
      <c r="K8" s="191"/>
      <c r="L8" s="169"/>
      <c r="M8" s="179"/>
      <c r="Q8" s="169"/>
    </row>
    <row r="9" spans="2:35" s="1" customFormat="1" ht="16.5" hidden="1" customHeight="1">
      <c r="B9" s="31"/>
      <c r="E9" s="277" t="s">
        <v>957</v>
      </c>
      <c r="F9" s="294"/>
      <c r="G9" s="294"/>
      <c r="H9" s="294"/>
      <c r="K9" s="191"/>
      <c r="L9" s="169"/>
      <c r="M9" s="179"/>
      <c r="Q9" s="169"/>
    </row>
    <row r="10" spans="2:35" s="1" customFormat="1" hidden="1">
      <c r="B10" s="31"/>
      <c r="K10" s="191"/>
      <c r="L10" s="169"/>
      <c r="M10" s="179"/>
      <c r="Q10" s="169"/>
    </row>
    <row r="11" spans="2:35" s="1" customFormat="1" ht="12" hidden="1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K11" s="191"/>
      <c r="L11" s="169"/>
      <c r="M11" s="179"/>
      <c r="Q11" s="169"/>
    </row>
    <row r="12" spans="2:35" s="1" customFormat="1" ht="12" hidden="1" customHeight="1">
      <c r="B12" s="31"/>
      <c r="D12" s="26" t="s">
        <v>18</v>
      </c>
      <c r="F12" s="24" t="s">
        <v>19</v>
      </c>
      <c r="I12" s="26" t="s">
        <v>20</v>
      </c>
      <c r="J12" s="51" t="str">
        <f>'Rekapitulace stavby'!AN8</f>
        <v>14. 2. 2025</v>
      </c>
      <c r="K12" s="191"/>
      <c r="L12" s="169"/>
      <c r="M12" s="179"/>
      <c r="Q12" s="169"/>
    </row>
    <row r="13" spans="2:35" s="1" customFormat="1" ht="10.95" hidden="1" customHeight="1">
      <c r="B13" s="31"/>
      <c r="K13" s="191"/>
      <c r="L13" s="169"/>
      <c r="M13" s="179"/>
      <c r="Q13" s="169"/>
    </row>
    <row r="14" spans="2:35" s="1" customFormat="1" ht="12" hidden="1" customHeight="1">
      <c r="B14" s="31"/>
      <c r="D14" s="26" t="s">
        <v>22</v>
      </c>
      <c r="I14" s="26" t="s">
        <v>23</v>
      </c>
      <c r="J14" s="24" t="str">
        <f>IF('Rekapitulace stavby'!AN10="","",'Rekapitulace stavby'!AN10)</f>
        <v/>
      </c>
      <c r="K14" s="191"/>
      <c r="L14" s="169"/>
      <c r="M14" s="179"/>
      <c r="Q14" s="169"/>
    </row>
    <row r="15" spans="2:35" s="1" customFormat="1" ht="18" hidden="1" customHeight="1">
      <c r="B15" s="31"/>
      <c r="E15" s="24" t="str">
        <f>IF('Rekapitulace stavby'!E11="","",'Rekapitulace stavby'!E11)</f>
        <v xml:space="preserve"> </v>
      </c>
      <c r="I15" s="26" t="s">
        <v>24</v>
      </c>
      <c r="J15" s="24" t="str">
        <f>IF('Rekapitulace stavby'!AN11="","",'Rekapitulace stavby'!AN11)</f>
        <v/>
      </c>
      <c r="K15" s="191"/>
      <c r="L15" s="169"/>
      <c r="M15" s="179"/>
      <c r="Q15" s="169"/>
    </row>
    <row r="16" spans="2:35" s="1" customFormat="1" ht="6.9" hidden="1" customHeight="1">
      <c r="B16" s="31"/>
      <c r="K16" s="191"/>
      <c r="L16" s="169"/>
      <c r="M16" s="179"/>
      <c r="Q16" s="169"/>
    </row>
    <row r="17" spans="2:17" s="1" customFormat="1" ht="12" hidden="1" customHeight="1">
      <c r="B17" s="31"/>
      <c r="D17" s="26" t="s">
        <v>25</v>
      </c>
      <c r="I17" s="26" t="s">
        <v>23</v>
      </c>
      <c r="J17" s="27" t="str">
        <f>'Rekapitulace stavby'!AN13</f>
        <v>Vyplň údaj</v>
      </c>
      <c r="K17" s="191"/>
      <c r="L17" s="169"/>
      <c r="M17" s="179"/>
      <c r="Q17" s="169"/>
    </row>
    <row r="18" spans="2:17" s="1" customFormat="1" ht="18" hidden="1" customHeight="1">
      <c r="B18" s="31"/>
      <c r="E18" s="295" t="str">
        <f>'Rekapitulace stavby'!E14</f>
        <v>Vyplň údaj</v>
      </c>
      <c r="F18" s="275"/>
      <c r="G18" s="275"/>
      <c r="H18" s="275"/>
      <c r="I18" s="26" t="s">
        <v>24</v>
      </c>
      <c r="J18" s="27" t="str">
        <f>'Rekapitulace stavby'!AN14</f>
        <v>Vyplň údaj</v>
      </c>
      <c r="K18" s="191"/>
      <c r="L18" s="169"/>
      <c r="M18" s="179"/>
      <c r="Q18" s="169"/>
    </row>
    <row r="19" spans="2:17" s="1" customFormat="1" ht="6.9" hidden="1" customHeight="1">
      <c r="B19" s="31"/>
      <c r="K19" s="191"/>
      <c r="L19" s="169"/>
      <c r="M19" s="179"/>
      <c r="Q19" s="169"/>
    </row>
    <row r="20" spans="2:17" s="1" customFormat="1" ht="12" hidden="1" customHeight="1">
      <c r="B20" s="31"/>
      <c r="D20" s="26" t="s">
        <v>27</v>
      </c>
      <c r="I20" s="26" t="s">
        <v>23</v>
      </c>
      <c r="J20" s="24" t="str">
        <f>IF('Rekapitulace stavby'!AN16="","",'Rekapitulace stavby'!AN16)</f>
        <v/>
      </c>
      <c r="K20" s="191"/>
      <c r="L20" s="169"/>
      <c r="M20" s="179"/>
      <c r="Q20" s="169"/>
    </row>
    <row r="21" spans="2:17" s="1" customFormat="1" ht="18" hidden="1" customHeight="1">
      <c r="B21" s="31"/>
      <c r="E21" s="24" t="str">
        <f>IF('Rekapitulace stavby'!E17="","",'Rekapitulace stavby'!E17)</f>
        <v xml:space="preserve"> </v>
      </c>
      <c r="I21" s="26" t="s">
        <v>24</v>
      </c>
      <c r="J21" s="24" t="str">
        <f>IF('Rekapitulace stavby'!AN17="","",'Rekapitulace stavby'!AN17)</f>
        <v/>
      </c>
      <c r="K21" s="191"/>
      <c r="L21" s="169"/>
      <c r="M21" s="179"/>
      <c r="Q21" s="169"/>
    </row>
    <row r="22" spans="2:17" s="1" customFormat="1" ht="6.9" hidden="1" customHeight="1">
      <c r="B22" s="31"/>
      <c r="K22" s="191"/>
      <c r="L22" s="169"/>
      <c r="M22" s="179"/>
      <c r="Q22" s="169"/>
    </row>
    <row r="23" spans="2:17" s="1" customFormat="1" ht="12" hidden="1" customHeight="1">
      <c r="B23" s="31"/>
      <c r="D23" s="26" t="s">
        <v>29</v>
      </c>
      <c r="I23" s="26" t="s">
        <v>23</v>
      </c>
      <c r="J23" s="24" t="str">
        <f>IF('Rekapitulace stavby'!AN19="","",'Rekapitulace stavby'!AN19)</f>
        <v/>
      </c>
      <c r="K23" s="191"/>
      <c r="L23" s="169"/>
      <c r="M23" s="179"/>
      <c r="Q23" s="169"/>
    </row>
    <row r="24" spans="2:17" s="1" customFormat="1" ht="18" hidden="1" customHeight="1">
      <c r="B24" s="31"/>
      <c r="E24" s="24" t="str">
        <f>IF('Rekapitulace stavby'!E20="","",'Rekapitulace stavby'!E20)</f>
        <v xml:space="preserve"> </v>
      </c>
      <c r="I24" s="26" t="s">
        <v>24</v>
      </c>
      <c r="J24" s="24" t="str">
        <f>IF('Rekapitulace stavby'!AN20="","",'Rekapitulace stavby'!AN20)</f>
        <v/>
      </c>
      <c r="K24" s="191"/>
      <c r="L24" s="169"/>
      <c r="M24" s="179"/>
      <c r="Q24" s="169"/>
    </row>
    <row r="25" spans="2:17" s="1" customFormat="1" ht="6.9" hidden="1" customHeight="1">
      <c r="B25" s="31"/>
      <c r="K25" s="191"/>
      <c r="L25" s="169"/>
      <c r="M25" s="179"/>
      <c r="Q25" s="169"/>
    </row>
    <row r="26" spans="2:17" s="1" customFormat="1" ht="12" hidden="1" customHeight="1">
      <c r="B26" s="31"/>
      <c r="D26" s="26" t="s">
        <v>30</v>
      </c>
      <c r="K26" s="191"/>
      <c r="L26" s="169"/>
      <c r="M26" s="179"/>
      <c r="Q26" s="169"/>
    </row>
    <row r="27" spans="2:17" s="7" customFormat="1" ht="16.5" hidden="1" customHeight="1">
      <c r="B27" s="69"/>
      <c r="E27" s="263" t="s">
        <v>1</v>
      </c>
      <c r="F27" s="263"/>
      <c r="G27" s="263"/>
      <c r="H27" s="263"/>
      <c r="K27" s="192"/>
      <c r="L27" s="170"/>
      <c r="M27" s="180"/>
      <c r="Q27" s="170"/>
    </row>
    <row r="28" spans="2:17" s="1" customFormat="1" ht="6.9" hidden="1" customHeight="1">
      <c r="B28" s="31"/>
      <c r="K28" s="191"/>
      <c r="L28" s="169"/>
      <c r="M28" s="179"/>
      <c r="Q28" s="169"/>
    </row>
    <row r="29" spans="2:17" s="1" customFormat="1" ht="6.9" hidden="1" customHeight="1">
      <c r="B29" s="31"/>
      <c r="D29" s="52"/>
      <c r="E29" s="52"/>
      <c r="F29" s="52"/>
      <c r="G29" s="52"/>
      <c r="H29" s="52"/>
      <c r="I29" s="52"/>
      <c r="J29" s="52"/>
      <c r="K29" s="191"/>
      <c r="L29" s="169"/>
      <c r="M29" s="179"/>
      <c r="Q29" s="169"/>
    </row>
    <row r="30" spans="2:17" s="1" customFormat="1" ht="25.35" hidden="1" customHeight="1">
      <c r="B30" s="31"/>
      <c r="D30" s="70" t="s">
        <v>31</v>
      </c>
      <c r="J30" s="59">
        <f>ROUND(J134, 2)</f>
        <v>61864</v>
      </c>
      <c r="K30" s="191"/>
      <c r="L30" s="169"/>
      <c r="M30" s="179"/>
      <c r="Q30" s="169"/>
    </row>
    <row r="31" spans="2:17" s="1" customFormat="1" ht="6.9" hidden="1" customHeight="1">
      <c r="B31" s="31"/>
      <c r="D31" s="52"/>
      <c r="E31" s="52"/>
      <c r="F31" s="52"/>
      <c r="G31" s="52"/>
      <c r="H31" s="52"/>
      <c r="I31" s="52"/>
      <c r="J31" s="52"/>
      <c r="K31" s="191"/>
      <c r="L31" s="169"/>
      <c r="M31" s="179"/>
      <c r="Q31" s="169"/>
    </row>
    <row r="32" spans="2:17" s="1" customFormat="1" ht="14.4" hidden="1" customHeight="1">
      <c r="B32" s="31"/>
      <c r="F32" s="34" t="s">
        <v>33</v>
      </c>
      <c r="I32" s="34" t="s">
        <v>32</v>
      </c>
      <c r="J32" s="34" t="s">
        <v>34</v>
      </c>
      <c r="K32" s="191"/>
      <c r="L32" s="169"/>
      <c r="M32" s="179"/>
      <c r="Q32" s="169"/>
    </row>
    <row r="33" spans="2:17" s="1" customFormat="1" ht="14.4" hidden="1" customHeight="1">
      <c r="B33" s="31"/>
      <c r="D33" s="53" t="s">
        <v>35</v>
      </c>
      <c r="E33" s="26" t="s">
        <v>36</v>
      </c>
      <c r="F33" s="71" t="e">
        <f>ROUND((SUM(AT134:AT659)),  2)</f>
        <v>#REF!</v>
      </c>
      <c r="I33" s="72">
        <v>0.21</v>
      </c>
      <c r="J33" s="71" t="e">
        <f>ROUND(((SUM(AT134:AT659))*I33),  2)</f>
        <v>#REF!</v>
      </c>
      <c r="K33" s="191"/>
      <c r="L33" s="169"/>
      <c r="M33" s="179"/>
      <c r="Q33" s="169"/>
    </row>
    <row r="34" spans="2:17" s="1" customFormat="1" ht="14.4" hidden="1" customHeight="1">
      <c r="B34" s="31"/>
      <c r="E34" s="26" t="s">
        <v>37</v>
      </c>
      <c r="F34" s="71" t="e">
        <f>ROUND((SUM(AU134:AU659)),  2)</f>
        <v>#REF!</v>
      </c>
      <c r="I34" s="72">
        <v>0.12</v>
      </c>
      <c r="J34" s="71" t="e">
        <f>ROUND(((SUM(AU134:AU659))*I34),  2)</f>
        <v>#REF!</v>
      </c>
      <c r="K34" s="191"/>
      <c r="L34" s="169"/>
      <c r="M34" s="179"/>
      <c r="Q34" s="169"/>
    </row>
    <row r="35" spans="2:17" s="1" customFormat="1" ht="14.4" hidden="1" customHeight="1">
      <c r="B35" s="31"/>
      <c r="E35" s="26" t="s">
        <v>38</v>
      </c>
      <c r="F35" s="71" t="e">
        <f>ROUND((SUM(AV134:AV659)),  2)</f>
        <v>#REF!</v>
      </c>
      <c r="I35" s="72">
        <v>0.21</v>
      </c>
      <c r="J35" s="71">
        <f>0</f>
        <v>0</v>
      </c>
      <c r="K35" s="191"/>
      <c r="L35" s="169"/>
      <c r="M35" s="179"/>
      <c r="Q35" s="169"/>
    </row>
    <row r="36" spans="2:17" s="1" customFormat="1" ht="14.4" hidden="1" customHeight="1">
      <c r="B36" s="31"/>
      <c r="E36" s="26" t="s">
        <v>39</v>
      </c>
      <c r="F36" s="71" t="e">
        <f>ROUND((SUM(AW134:AW659)),  2)</f>
        <v>#REF!</v>
      </c>
      <c r="I36" s="72">
        <v>0.12</v>
      </c>
      <c r="J36" s="71">
        <f>0</f>
        <v>0</v>
      </c>
      <c r="K36" s="191"/>
      <c r="L36" s="169"/>
      <c r="M36" s="179"/>
      <c r="Q36" s="169"/>
    </row>
    <row r="37" spans="2:17" s="1" customFormat="1" ht="14.4" hidden="1" customHeight="1">
      <c r="B37" s="31"/>
      <c r="E37" s="26" t="s">
        <v>40</v>
      </c>
      <c r="F37" s="71" t="e">
        <f>ROUND((SUM(AX134:AX659)),  2)</f>
        <v>#REF!</v>
      </c>
      <c r="I37" s="72">
        <v>0</v>
      </c>
      <c r="J37" s="71">
        <f>0</f>
        <v>0</v>
      </c>
      <c r="K37" s="191"/>
      <c r="L37" s="169"/>
      <c r="M37" s="179"/>
      <c r="Q37" s="169"/>
    </row>
    <row r="38" spans="2:17" s="1" customFormat="1" ht="6.9" hidden="1" customHeight="1">
      <c r="B38" s="31"/>
      <c r="K38" s="191"/>
      <c r="L38" s="169"/>
      <c r="M38" s="179"/>
      <c r="Q38" s="169"/>
    </row>
    <row r="39" spans="2:17" s="1" customFormat="1" ht="25.35" hidden="1" customHeight="1">
      <c r="B39" s="31"/>
      <c r="C39" s="73"/>
      <c r="D39" s="74" t="s">
        <v>41</v>
      </c>
      <c r="E39" s="54"/>
      <c r="F39" s="54"/>
      <c r="G39" s="75" t="s">
        <v>42</v>
      </c>
      <c r="H39" s="76" t="s">
        <v>43</v>
      </c>
      <c r="I39" s="54"/>
      <c r="J39" s="77" t="e">
        <f>SUM(J30:J37)</f>
        <v>#REF!</v>
      </c>
      <c r="K39" s="191"/>
      <c r="L39" s="169"/>
      <c r="M39" s="179"/>
      <c r="Q39" s="169"/>
    </row>
    <row r="40" spans="2:17" s="1" customFormat="1" ht="14.4" hidden="1" customHeight="1">
      <c r="B40" s="31"/>
      <c r="K40" s="191"/>
      <c r="L40" s="169"/>
      <c r="M40" s="179"/>
      <c r="Q40" s="169"/>
    </row>
    <row r="41" spans="2:17" ht="14.4" hidden="1" customHeight="1">
      <c r="B41" s="20"/>
      <c r="K41" s="190"/>
    </row>
    <row r="42" spans="2:17" ht="14.4" hidden="1" customHeight="1">
      <c r="B42" s="20"/>
      <c r="K42" s="190"/>
    </row>
    <row r="43" spans="2:17" ht="14.4" hidden="1" customHeight="1">
      <c r="B43" s="20"/>
      <c r="K43" s="190"/>
    </row>
    <row r="44" spans="2:17" ht="14.4" hidden="1" customHeight="1">
      <c r="B44" s="20"/>
      <c r="K44" s="190"/>
    </row>
    <row r="45" spans="2:17" ht="14.4" hidden="1" customHeight="1">
      <c r="B45" s="20"/>
      <c r="K45" s="190"/>
    </row>
    <row r="46" spans="2:17" ht="14.4" hidden="1" customHeight="1">
      <c r="B46" s="20"/>
      <c r="K46" s="190"/>
    </row>
    <row r="47" spans="2:17" ht="14.4" hidden="1" customHeight="1">
      <c r="B47" s="20"/>
      <c r="K47" s="190"/>
    </row>
    <row r="48" spans="2:17" ht="14.4" hidden="1" customHeight="1">
      <c r="B48" s="20"/>
      <c r="K48" s="190"/>
    </row>
    <row r="49" spans="2:17" ht="14.4" hidden="1" customHeight="1">
      <c r="B49" s="20"/>
      <c r="K49" s="190"/>
    </row>
    <row r="50" spans="2:17" s="1" customFormat="1" ht="14.4" hidden="1" customHeight="1">
      <c r="B50" s="31"/>
      <c r="D50" s="40" t="s">
        <v>44</v>
      </c>
      <c r="E50" s="41"/>
      <c r="F50" s="41"/>
      <c r="G50" s="40" t="s">
        <v>45</v>
      </c>
      <c r="H50" s="41"/>
      <c r="I50" s="41"/>
      <c r="J50" s="41"/>
      <c r="K50" s="191"/>
      <c r="L50" s="169"/>
      <c r="M50" s="179"/>
      <c r="Q50" s="169"/>
    </row>
    <row r="51" spans="2:17" hidden="1">
      <c r="B51" s="20"/>
      <c r="K51" s="190"/>
    </row>
    <row r="52" spans="2:17" hidden="1">
      <c r="B52" s="20"/>
      <c r="K52" s="190"/>
    </row>
    <row r="53" spans="2:17" hidden="1">
      <c r="B53" s="20"/>
      <c r="K53" s="190"/>
    </row>
    <row r="54" spans="2:17" hidden="1">
      <c r="B54" s="20"/>
      <c r="K54" s="190"/>
    </row>
    <row r="55" spans="2:17" hidden="1">
      <c r="B55" s="20"/>
      <c r="K55" s="190"/>
    </row>
    <row r="56" spans="2:17" hidden="1">
      <c r="B56" s="20"/>
      <c r="K56" s="190"/>
    </row>
    <row r="57" spans="2:17" hidden="1">
      <c r="B57" s="20"/>
      <c r="K57" s="190"/>
    </row>
    <row r="58" spans="2:17" hidden="1">
      <c r="B58" s="20"/>
      <c r="K58" s="190"/>
    </row>
    <row r="59" spans="2:17" hidden="1">
      <c r="B59" s="20"/>
      <c r="K59" s="190"/>
    </row>
    <row r="60" spans="2:17" hidden="1">
      <c r="B60" s="20"/>
      <c r="K60" s="190"/>
    </row>
    <row r="61" spans="2:17" s="1" customFormat="1" ht="13.2" hidden="1">
      <c r="B61" s="31"/>
      <c r="D61" s="42" t="s">
        <v>46</v>
      </c>
      <c r="E61" s="33"/>
      <c r="F61" s="78" t="s">
        <v>47</v>
      </c>
      <c r="G61" s="42" t="s">
        <v>46</v>
      </c>
      <c r="H61" s="33"/>
      <c r="I61" s="33"/>
      <c r="J61" s="79" t="s">
        <v>47</v>
      </c>
      <c r="K61" s="191"/>
      <c r="L61" s="169"/>
      <c r="M61" s="179"/>
      <c r="Q61" s="169"/>
    </row>
    <row r="62" spans="2:17" hidden="1">
      <c r="B62" s="20"/>
      <c r="K62" s="190"/>
    </row>
    <row r="63" spans="2:17" hidden="1">
      <c r="B63" s="20"/>
      <c r="K63" s="190"/>
    </row>
    <row r="64" spans="2:17" hidden="1">
      <c r="B64" s="20"/>
      <c r="K64" s="190"/>
    </row>
    <row r="65" spans="2:17" s="1" customFormat="1" ht="13.2" hidden="1">
      <c r="B65" s="31"/>
      <c r="D65" s="40" t="s">
        <v>48</v>
      </c>
      <c r="E65" s="41"/>
      <c r="F65" s="41"/>
      <c r="G65" s="40" t="s">
        <v>49</v>
      </c>
      <c r="H65" s="41"/>
      <c r="I65" s="41"/>
      <c r="J65" s="41"/>
      <c r="K65" s="191"/>
      <c r="L65" s="169"/>
      <c r="M65" s="179"/>
      <c r="Q65" s="169"/>
    </row>
    <row r="66" spans="2:17" hidden="1">
      <c r="B66" s="20"/>
      <c r="K66" s="190"/>
    </row>
    <row r="67" spans="2:17" hidden="1">
      <c r="B67" s="20"/>
      <c r="K67" s="190"/>
    </row>
    <row r="68" spans="2:17" hidden="1">
      <c r="B68" s="20"/>
      <c r="K68" s="190"/>
    </row>
    <row r="69" spans="2:17" hidden="1">
      <c r="B69" s="20"/>
      <c r="K69" s="190"/>
    </row>
    <row r="70" spans="2:17" hidden="1">
      <c r="B70" s="20"/>
      <c r="K70" s="190"/>
    </row>
    <row r="71" spans="2:17" hidden="1">
      <c r="B71" s="20"/>
      <c r="K71" s="190"/>
    </row>
    <row r="72" spans="2:17" hidden="1">
      <c r="B72" s="20"/>
      <c r="K72" s="190"/>
    </row>
    <row r="73" spans="2:17" hidden="1">
      <c r="B73" s="20"/>
      <c r="K73" s="190"/>
    </row>
    <row r="74" spans="2:17" hidden="1">
      <c r="B74" s="20"/>
      <c r="K74" s="190"/>
    </row>
    <row r="75" spans="2:17" hidden="1">
      <c r="B75" s="20"/>
      <c r="K75" s="190"/>
    </row>
    <row r="76" spans="2:17" s="1" customFormat="1" ht="13.2" hidden="1">
      <c r="B76" s="31"/>
      <c r="D76" s="42" t="s">
        <v>46</v>
      </c>
      <c r="E76" s="33"/>
      <c r="F76" s="78" t="s">
        <v>47</v>
      </c>
      <c r="G76" s="42" t="s">
        <v>46</v>
      </c>
      <c r="H76" s="33"/>
      <c r="I76" s="33"/>
      <c r="J76" s="79" t="s">
        <v>47</v>
      </c>
      <c r="K76" s="191"/>
      <c r="L76" s="169"/>
      <c r="M76" s="179"/>
      <c r="Q76" s="169"/>
    </row>
    <row r="77" spans="2:17" s="1" customFormat="1" ht="14.4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191"/>
      <c r="L77" s="169"/>
      <c r="M77" s="179"/>
      <c r="Q77" s="169"/>
    </row>
    <row r="78" spans="2:17" hidden="1"/>
    <row r="79" spans="2:17" hidden="1"/>
    <row r="80" spans="2:17" hidden="1"/>
    <row r="81" spans="2:36" s="1" customFormat="1" ht="6.9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191"/>
      <c r="L81" s="169"/>
      <c r="M81" s="179"/>
      <c r="Q81" s="169"/>
    </row>
    <row r="82" spans="2:36" s="1" customFormat="1" ht="24.9" hidden="1" customHeight="1">
      <c r="B82" s="31"/>
      <c r="C82" s="21" t="s">
        <v>96</v>
      </c>
      <c r="K82" s="191"/>
      <c r="L82" s="169"/>
      <c r="M82" s="179"/>
      <c r="Q82" s="169"/>
    </row>
    <row r="83" spans="2:36" s="1" customFormat="1" ht="6.9" hidden="1" customHeight="1">
      <c r="B83" s="31"/>
      <c r="K83" s="191"/>
      <c r="L83" s="169"/>
      <c r="M83" s="179"/>
      <c r="Q83" s="169"/>
    </row>
    <row r="84" spans="2:36" s="1" customFormat="1" ht="12" hidden="1" customHeight="1">
      <c r="B84" s="31"/>
      <c r="C84" s="26" t="s">
        <v>14</v>
      </c>
      <c r="K84" s="191"/>
      <c r="L84" s="169"/>
      <c r="M84" s="179"/>
      <c r="Q84" s="169"/>
    </row>
    <row r="85" spans="2:36" s="1" customFormat="1" ht="16.5" hidden="1" customHeight="1">
      <c r="B85" s="31"/>
      <c r="E85" s="292" t="str">
        <f>E7</f>
        <v>Králův Dvůr - Průmyslova zóna západ -Technicka vybavenost</v>
      </c>
      <c r="F85" s="293"/>
      <c r="G85" s="293"/>
      <c r="H85" s="293"/>
      <c r="K85" s="191"/>
      <c r="L85" s="169"/>
      <c r="M85" s="179"/>
      <c r="Q85" s="169"/>
    </row>
    <row r="86" spans="2:36" s="1" customFormat="1" ht="12" hidden="1" customHeight="1">
      <c r="B86" s="31"/>
      <c r="C86" s="26" t="s">
        <v>94</v>
      </c>
      <c r="K86" s="191"/>
      <c r="L86" s="169"/>
      <c r="M86" s="179"/>
      <c r="Q86" s="169"/>
    </row>
    <row r="87" spans="2:36" s="1" customFormat="1" ht="16.5" hidden="1" customHeight="1">
      <c r="B87" s="31"/>
      <c r="E87" s="277" t="str">
        <f>E9</f>
        <v>303 - SO 303 Splašková Kanalizace</v>
      </c>
      <c r="F87" s="294"/>
      <c r="G87" s="294"/>
      <c r="H87" s="294"/>
      <c r="K87" s="191"/>
      <c r="L87" s="169"/>
      <c r="M87" s="179"/>
      <c r="Q87" s="169"/>
    </row>
    <row r="88" spans="2:36" s="1" customFormat="1" ht="6.9" hidden="1" customHeight="1">
      <c r="B88" s="31"/>
      <c r="K88" s="191"/>
      <c r="L88" s="169"/>
      <c r="M88" s="179"/>
      <c r="Q88" s="169"/>
    </row>
    <row r="89" spans="2:36" s="1" customFormat="1" ht="12" hidden="1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1" t="str">
        <f>IF(J12="","",J12)</f>
        <v>14. 2. 2025</v>
      </c>
      <c r="K89" s="191"/>
      <c r="L89" s="169"/>
      <c r="M89" s="179"/>
      <c r="Q89" s="169"/>
    </row>
    <row r="90" spans="2:36" s="1" customFormat="1" ht="6.9" hidden="1" customHeight="1">
      <c r="B90" s="31"/>
      <c r="K90" s="191"/>
      <c r="L90" s="169"/>
      <c r="M90" s="179"/>
      <c r="Q90" s="169"/>
    </row>
    <row r="91" spans="2:36" s="1" customFormat="1" ht="15.15" hidden="1" customHeight="1">
      <c r="B91" s="31"/>
      <c r="C91" s="26" t="s">
        <v>22</v>
      </c>
      <c r="F91" s="24" t="str">
        <f>E15</f>
        <v xml:space="preserve"> </v>
      </c>
      <c r="I91" s="26" t="s">
        <v>27</v>
      </c>
      <c r="J91" s="29" t="str">
        <f>E21</f>
        <v xml:space="preserve"> </v>
      </c>
      <c r="K91" s="191"/>
      <c r="L91" s="169"/>
      <c r="M91" s="179"/>
      <c r="Q91" s="169"/>
    </row>
    <row r="92" spans="2:36" s="1" customFormat="1" ht="15.15" hidden="1" customHeight="1">
      <c r="B92" s="31"/>
      <c r="C92" s="26" t="s">
        <v>25</v>
      </c>
      <c r="F92" s="24" t="str">
        <f>IF(E18="","",E18)</f>
        <v>Vyplň údaj</v>
      </c>
      <c r="I92" s="26" t="s">
        <v>29</v>
      </c>
      <c r="J92" s="29" t="str">
        <f>E24</f>
        <v xml:space="preserve"> </v>
      </c>
      <c r="K92" s="191"/>
      <c r="L92" s="169"/>
      <c r="M92" s="179"/>
      <c r="Q92" s="169"/>
    </row>
    <row r="93" spans="2:36" s="1" customFormat="1" ht="10.35" hidden="1" customHeight="1">
      <c r="B93" s="31"/>
      <c r="K93" s="191"/>
      <c r="L93" s="169"/>
      <c r="M93" s="179"/>
      <c r="Q93" s="169"/>
    </row>
    <row r="94" spans="2:36" s="1" customFormat="1" ht="29.25" hidden="1" customHeight="1">
      <c r="B94" s="31"/>
      <c r="C94" s="80" t="s">
        <v>97</v>
      </c>
      <c r="D94" s="73"/>
      <c r="E94" s="73"/>
      <c r="F94" s="73"/>
      <c r="G94" s="73"/>
      <c r="H94" s="73"/>
      <c r="I94" s="73"/>
      <c r="J94" s="81" t="s">
        <v>98</v>
      </c>
      <c r="K94" s="191"/>
      <c r="L94" s="169"/>
      <c r="M94" s="179"/>
      <c r="Q94" s="169"/>
    </row>
    <row r="95" spans="2:36" s="1" customFormat="1" ht="10.35" hidden="1" customHeight="1">
      <c r="B95" s="31"/>
      <c r="K95" s="191"/>
      <c r="L95" s="169"/>
      <c r="M95" s="179"/>
      <c r="Q95" s="169"/>
    </row>
    <row r="96" spans="2:36" s="1" customFormat="1" ht="22.95" hidden="1" customHeight="1">
      <c r="B96" s="31"/>
      <c r="C96" s="82" t="s">
        <v>99</v>
      </c>
      <c r="J96" s="59">
        <f>J134</f>
        <v>61864</v>
      </c>
      <c r="K96" s="191"/>
      <c r="L96" s="169"/>
      <c r="M96" s="179"/>
      <c r="Q96" s="169"/>
      <c r="AJ96" s="17" t="s">
        <v>100</v>
      </c>
    </row>
    <row r="97" spans="2:17" s="8" customFormat="1" ht="24.9" hidden="1" customHeight="1">
      <c r="B97" s="83"/>
      <c r="D97" s="84" t="s">
        <v>101</v>
      </c>
      <c r="E97" s="85"/>
      <c r="F97" s="85"/>
      <c r="G97" s="85"/>
      <c r="H97" s="85"/>
      <c r="I97" s="85"/>
      <c r="J97" s="86">
        <f>J135</f>
        <v>61864</v>
      </c>
      <c r="K97" s="193"/>
      <c r="L97" s="171"/>
      <c r="M97" s="181"/>
      <c r="Q97" s="171"/>
    </row>
    <row r="98" spans="2:17" s="9" customFormat="1" ht="19.95" hidden="1" customHeight="1">
      <c r="B98" s="87"/>
      <c r="D98" s="88" t="s">
        <v>102</v>
      </c>
      <c r="E98" s="89"/>
      <c r="F98" s="89"/>
      <c r="G98" s="89"/>
      <c r="H98" s="89"/>
      <c r="I98" s="89"/>
      <c r="J98" s="90">
        <f>J136</f>
        <v>0</v>
      </c>
      <c r="K98" s="194"/>
      <c r="L98" s="172"/>
      <c r="M98" s="182"/>
      <c r="Q98" s="172"/>
    </row>
    <row r="99" spans="2:17" s="9" customFormat="1" ht="19.95" hidden="1" customHeight="1">
      <c r="B99" s="87"/>
      <c r="D99" s="88" t="s">
        <v>103</v>
      </c>
      <c r="E99" s="89"/>
      <c r="F99" s="89"/>
      <c r="G99" s="89"/>
      <c r="H99" s="89"/>
      <c r="I99" s="89"/>
      <c r="J99" s="90">
        <f>J305</f>
        <v>0</v>
      </c>
      <c r="K99" s="194"/>
      <c r="L99" s="172"/>
      <c r="M99" s="182"/>
      <c r="Q99" s="172"/>
    </row>
    <row r="100" spans="2:17" s="9" customFormat="1" ht="19.95" hidden="1" customHeight="1">
      <c r="B100" s="87"/>
      <c r="D100" s="88" t="s">
        <v>770</v>
      </c>
      <c r="E100" s="89"/>
      <c r="F100" s="89"/>
      <c r="G100" s="89"/>
      <c r="H100" s="89"/>
      <c r="I100" s="89"/>
      <c r="J100" s="90">
        <f>J336</f>
        <v>0</v>
      </c>
      <c r="K100" s="194"/>
      <c r="L100" s="172"/>
      <c r="M100" s="182"/>
      <c r="Q100" s="172"/>
    </row>
    <row r="101" spans="2:17" s="9" customFormat="1" ht="19.95" hidden="1" customHeight="1">
      <c r="B101" s="87"/>
      <c r="D101" s="88" t="s">
        <v>958</v>
      </c>
      <c r="E101" s="89"/>
      <c r="F101" s="89"/>
      <c r="G101" s="89"/>
      <c r="H101" s="89"/>
      <c r="I101" s="89"/>
      <c r="J101" s="90">
        <f>J361</f>
        <v>0</v>
      </c>
      <c r="K101" s="194"/>
      <c r="L101" s="172"/>
      <c r="M101" s="182"/>
      <c r="Q101" s="172"/>
    </row>
    <row r="102" spans="2:17" s="9" customFormat="1" ht="19.95" hidden="1" customHeight="1">
      <c r="B102" s="87"/>
      <c r="D102" s="88" t="s">
        <v>959</v>
      </c>
      <c r="E102" s="89"/>
      <c r="F102" s="89"/>
      <c r="G102" s="89"/>
      <c r="H102" s="89"/>
      <c r="I102" s="89"/>
      <c r="J102" s="90">
        <f>J391</f>
        <v>7900</v>
      </c>
      <c r="K102" s="194"/>
      <c r="L102" s="172"/>
      <c r="M102" s="182"/>
      <c r="Q102" s="172"/>
    </row>
    <row r="103" spans="2:17" s="9" customFormat="1" ht="19.95" hidden="1" customHeight="1">
      <c r="B103" s="87"/>
      <c r="D103" s="88" t="s">
        <v>583</v>
      </c>
      <c r="E103" s="89"/>
      <c r="F103" s="89"/>
      <c r="G103" s="89"/>
      <c r="H103" s="89"/>
      <c r="I103" s="89"/>
      <c r="J103" s="90">
        <f>J408</f>
        <v>0</v>
      </c>
      <c r="K103" s="194"/>
      <c r="L103" s="172"/>
      <c r="M103" s="182"/>
      <c r="Q103" s="172"/>
    </row>
    <row r="104" spans="2:17" s="9" customFormat="1" ht="19.95" hidden="1" customHeight="1">
      <c r="B104" s="87"/>
      <c r="D104" s="88" t="s">
        <v>104</v>
      </c>
      <c r="E104" s="89"/>
      <c r="F104" s="89"/>
      <c r="G104" s="89"/>
      <c r="H104" s="89"/>
      <c r="I104" s="89"/>
      <c r="J104" s="90">
        <f>J457</f>
        <v>0</v>
      </c>
      <c r="K104" s="194"/>
      <c r="L104" s="172"/>
      <c r="M104" s="182"/>
      <c r="Q104" s="172"/>
    </row>
    <row r="105" spans="2:17" s="9" customFormat="1" ht="19.95" hidden="1" customHeight="1">
      <c r="B105" s="87"/>
      <c r="D105" s="88" t="s">
        <v>584</v>
      </c>
      <c r="E105" s="89"/>
      <c r="F105" s="89"/>
      <c r="G105" s="89"/>
      <c r="H105" s="89"/>
      <c r="I105" s="89"/>
      <c r="J105" s="90">
        <f>J486</f>
        <v>53964</v>
      </c>
      <c r="K105" s="194"/>
      <c r="L105" s="172"/>
      <c r="M105" s="182"/>
      <c r="Q105" s="172"/>
    </row>
    <row r="106" spans="2:17" s="9" customFormat="1" ht="19.95" hidden="1" customHeight="1">
      <c r="B106" s="87"/>
      <c r="D106" s="88" t="s">
        <v>105</v>
      </c>
      <c r="E106" s="89"/>
      <c r="F106" s="89"/>
      <c r="G106" s="89"/>
      <c r="H106" s="89"/>
      <c r="I106" s="89"/>
      <c r="J106" s="90">
        <f>J600</f>
        <v>0</v>
      </c>
      <c r="K106" s="194"/>
      <c r="L106" s="172"/>
      <c r="M106" s="182"/>
      <c r="Q106" s="172"/>
    </row>
    <row r="107" spans="2:17" s="9" customFormat="1" ht="19.95" hidden="1" customHeight="1">
      <c r="B107" s="87"/>
      <c r="D107" s="88" t="s">
        <v>106</v>
      </c>
      <c r="E107" s="89"/>
      <c r="F107" s="89"/>
      <c r="G107" s="89"/>
      <c r="H107" s="89"/>
      <c r="I107" s="89"/>
      <c r="J107" s="90">
        <f>J614</f>
        <v>0</v>
      </c>
      <c r="K107" s="194"/>
      <c r="L107" s="172"/>
      <c r="M107" s="182"/>
      <c r="Q107" s="172"/>
    </row>
    <row r="108" spans="2:17" s="9" customFormat="1" ht="19.95" hidden="1" customHeight="1">
      <c r="B108" s="87"/>
      <c r="D108" s="88" t="s">
        <v>107</v>
      </c>
      <c r="E108" s="89"/>
      <c r="F108" s="89"/>
      <c r="G108" s="89"/>
      <c r="H108" s="89"/>
      <c r="I108" s="89"/>
      <c r="J108" s="90">
        <f>J633</f>
        <v>0</v>
      </c>
      <c r="K108" s="194"/>
      <c r="L108" s="172"/>
      <c r="M108" s="182"/>
      <c r="Q108" s="172"/>
    </row>
    <row r="109" spans="2:17" s="8" customFormat="1" ht="24.9" hidden="1" customHeight="1">
      <c r="B109" s="83"/>
      <c r="D109" s="84" t="s">
        <v>960</v>
      </c>
      <c r="E109" s="85"/>
      <c r="F109" s="85"/>
      <c r="G109" s="85"/>
      <c r="H109" s="85"/>
      <c r="I109" s="85"/>
      <c r="J109" s="86">
        <f>J636</f>
        <v>0</v>
      </c>
      <c r="K109" s="193"/>
      <c r="L109" s="171"/>
      <c r="M109" s="181"/>
      <c r="Q109" s="171"/>
    </row>
    <row r="110" spans="2:17" s="9" customFormat="1" ht="19.95" hidden="1" customHeight="1">
      <c r="B110" s="87"/>
      <c r="D110" s="88" t="s">
        <v>961</v>
      </c>
      <c r="E110" s="89"/>
      <c r="F110" s="89"/>
      <c r="G110" s="89"/>
      <c r="H110" s="89"/>
      <c r="I110" s="89"/>
      <c r="J110" s="90">
        <f>J637</f>
        <v>0</v>
      </c>
      <c r="K110" s="194"/>
      <c r="L110" s="172"/>
      <c r="M110" s="182"/>
      <c r="Q110" s="172"/>
    </row>
    <row r="111" spans="2:17" s="8" customFormat="1" ht="24.9" hidden="1" customHeight="1">
      <c r="B111" s="83"/>
      <c r="D111" s="84" t="s">
        <v>962</v>
      </c>
      <c r="E111" s="85"/>
      <c r="F111" s="85"/>
      <c r="G111" s="85"/>
      <c r="H111" s="85"/>
      <c r="I111" s="85"/>
      <c r="J111" s="86">
        <f>J641</f>
        <v>0</v>
      </c>
      <c r="K111" s="193"/>
      <c r="L111" s="171"/>
      <c r="M111" s="181"/>
      <c r="Q111" s="171"/>
    </row>
    <row r="112" spans="2:17" s="9" customFormat="1" ht="19.95" hidden="1" customHeight="1">
      <c r="B112" s="87"/>
      <c r="D112" s="88" t="s">
        <v>963</v>
      </c>
      <c r="E112" s="89"/>
      <c r="F112" s="89"/>
      <c r="G112" s="89"/>
      <c r="H112" s="89"/>
      <c r="I112" s="89"/>
      <c r="J112" s="90">
        <f>J642</f>
        <v>0</v>
      </c>
      <c r="K112" s="194"/>
      <c r="L112" s="172"/>
      <c r="M112" s="182"/>
      <c r="Q112" s="172"/>
    </row>
    <row r="113" spans="2:17" s="9" customFormat="1" ht="19.95" hidden="1" customHeight="1">
      <c r="B113" s="87"/>
      <c r="D113" s="88" t="s">
        <v>964</v>
      </c>
      <c r="E113" s="89"/>
      <c r="F113" s="89"/>
      <c r="G113" s="89"/>
      <c r="H113" s="89"/>
      <c r="I113" s="89"/>
      <c r="J113" s="90">
        <f>J647</f>
        <v>0</v>
      </c>
      <c r="K113" s="194"/>
      <c r="L113" s="172"/>
      <c r="M113" s="182"/>
      <c r="Q113" s="172"/>
    </row>
    <row r="114" spans="2:17" s="9" customFormat="1" ht="19.95" hidden="1" customHeight="1">
      <c r="B114" s="87"/>
      <c r="D114" s="88" t="s">
        <v>965</v>
      </c>
      <c r="E114" s="89"/>
      <c r="F114" s="89"/>
      <c r="G114" s="89"/>
      <c r="H114" s="89"/>
      <c r="I114" s="89"/>
      <c r="J114" s="90">
        <f>J658</f>
        <v>0</v>
      </c>
      <c r="K114" s="194"/>
      <c r="L114" s="172"/>
      <c r="M114" s="182"/>
      <c r="Q114" s="172"/>
    </row>
    <row r="115" spans="2:17" s="1" customFormat="1" ht="21.75" hidden="1" customHeight="1">
      <c r="B115" s="31"/>
      <c r="K115" s="191"/>
      <c r="L115" s="169"/>
      <c r="M115" s="179"/>
      <c r="Q115" s="169"/>
    </row>
    <row r="116" spans="2:17" s="1" customFormat="1" ht="6.9" hidden="1" customHeight="1">
      <c r="B116" s="43"/>
      <c r="C116" s="44"/>
      <c r="D116" s="44"/>
      <c r="E116" s="44"/>
      <c r="F116" s="44"/>
      <c r="G116" s="44"/>
      <c r="H116" s="44"/>
      <c r="I116" s="44"/>
      <c r="J116" s="44"/>
      <c r="K116" s="191"/>
      <c r="L116" s="169"/>
      <c r="M116" s="179"/>
      <c r="Q116" s="169"/>
    </row>
    <row r="117" spans="2:17" hidden="1"/>
    <row r="118" spans="2:17" hidden="1"/>
    <row r="119" spans="2:17" hidden="1"/>
    <row r="120" spans="2:17" s="1" customFormat="1" ht="6.9" customHeight="1">
      <c r="B120" s="45"/>
      <c r="C120" s="46"/>
      <c r="D120" s="46"/>
      <c r="E120" s="46"/>
      <c r="F120" s="46"/>
      <c r="G120" s="46"/>
      <c r="H120" s="46"/>
      <c r="I120" s="46"/>
      <c r="J120" s="46"/>
      <c r="K120" s="191"/>
      <c r="L120" s="169"/>
      <c r="M120" s="179"/>
      <c r="Q120" s="169"/>
    </row>
    <row r="121" spans="2:17" s="1" customFormat="1" ht="24.9" customHeight="1">
      <c r="B121" s="31"/>
      <c r="C121" s="21" t="s">
        <v>108</v>
      </c>
      <c r="K121" s="191"/>
      <c r="L121" s="169"/>
      <c r="M121" s="179"/>
      <c r="Q121" s="169"/>
    </row>
    <row r="122" spans="2:17" s="1" customFormat="1" ht="6.9" customHeight="1">
      <c r="B122" s="31"/>
      <c r="K122" s="191"/>
      <c r="L122" s="169"/>
      <c r="M122" s="179"/>
      <c r="Q122" s="169"/>
    </row>
    <row r="123" spans="2:17" s="1" customFormat="1" ht="12" customHeight="1">
      <c r="B123" s="31"/>
      <c r="C123" s="26" t="s">
        <v>14</v>
      </c>
      <c r="K123" s="191"/>
      <c r="L123" s="169"/>
      <c r="M123" s="179"/>
      <c r="Q123" s="169"/>
    </row>
    <row r="124" spans="2:17" s="1" customFormat="1" ht="16.5" customHeight="1">
      <c r="B124" s="31"/>
      <c r="E124" s="292" t="str">
        <f>E7</f>
        <v>Králův Dvůr - Průmyslova zóna západ -Technicka vybavenost</v>
      </c>
      <c r="F124" s="293"/>
      <c r="G124" s="293"/>
      <c r="H124" s="293"/>
      <c r="K124" s="191"/>
      <c r="L124" s="169"/>
      <c r="M124" s="179"/>
      <c r="Q124" s="169"/>
    </row>
    <row r="125" spans="2:17" s="1" customFormat="1" ht="12" customHeight="1">
      <c r="B125" s="31"/>
      <c r="C125" s="26" t="s">
        <v>94</v>
      </c>
      <c r="K125" s="191"/>
      <c r="L125" s="169"/>
      <c r="M125" s="179"/>
      <c r="Q125" s="169"/>
    </row>
    <row r="126" spans="2:17" s="1" customFormat="1" ht="16.5" customHeight="1">
      <c r="B126" s="31"/>
      <c r="E126" s="277" t="str">
        <f>E9</f>
        <v>303 - SO 303 Splašková Kanalizace</v>
      </c>
      <c r="F126" s="294"/>
      <c r="G126" s="294"/>
      <c r="H126" s="294"/>
      <c r="K126" s="191"/>
      <c r="L126" s="169"/>
      <c r="M126" s="179"/>
      <c r="Q126" s="169"/>
    </row>
    <row r="127" spans="2:17" s="1" customFormat="1" ht="6.9" customHeight="1">
      <c r="B127" s="31"/>
      <c r="K127" s="191"/>
      <c r="L127" s="169"/>
      <c r="M127" s="179"/>
      <c r="Q127" s="169"/>
    </row>
    <row r="128" spans="2:17" s="1" customFormat="1" ht="12" customHeight="1">
      <c r="B128" s="31"/>
      <c r="C128" s="26" t="s">
        <v>18</v>
      </c>
      <c r="F128" s="24" t="str">
        <f>F12</f>
        <v xml:space="preserve"> </v>
      </c>
      <c r="I128" s="26" t="s">
        <v>20</v>
      </c>
      <c r="J128" s="51"/>
      <c r="K128" s="191"/>
      <c r="L128" s="169"/>
      <c r="M128" s="179"/>
      <c r="Q128" s="169"/>
    </row>
    <row r="129" spans="2:54" s="1" customFormat="1" ht="6.9" customHeight="1">
      <c r="B129" s="31"/>
      <c r="K129" s="191"/>
      <c r="L129" s="169"/>
      <c r="M129" s="179"/>
      <c r="Q129" s="169"/>
    </row>
    <row r="130" spans="2:54" s="1" customFormat="1" ht="15.15" customHeight="1">
      <c r="B130" s="31"/>
      <c r="C130" s="26" t="s">
        <v>22</v>
      </c>
      <c r="F130" s="24" t="str">
        <f>E15</f>
        <v xml:space="preserve"> </v>
      </c>
      <c r="I130" s="26" t="s">
        <v>27</v>
      </c>
      <c r="J130" s="29" t="str">
        <f>E21</f>
        <v xml:space="preserve"> </v>
      </c>
      <c r="K130" s="191"/>
      <c r="L130" s="169"/>
      <c r="M130" s="179"/>
      <c r="Q130" s="169"/>
    </row>
    <row r="131" spans="2:54" s="1" customFormat="1" ht="15.15" customHeight="1">
      <c r="B131" s="31"/>
      <c r="C131" s="26" t="s">
        <v>25</v>
      </c>
      <c r="F131" s="24" t="str">
        <f>IF(E18="","",E18)</f>
        <v>Vyplň údaj</v>
      </c>
      <c r="I131" s="26" t="s">
        <v>29</v>
      </c>
      <c r="J131" s="29" t="str">
        <f>E24</f>
        <v xml:space="preserve"> </v>
      </c>
      <c r="K131" s="191"/>
      <c r="L131" s="169"/>
      <c r="M131" s="179"/>
      <c r="Q131" s="169"/>
    </row>
    <row r="132" spans="2:54" s="1" customFormat="1" ht="10.35" customHeight="1">
      <c r="B132" s="31"/>
      <c r="K132" s="191"/>
      <c r="L132" s="169"/>
      <c r="M132" s="179"/>
      <c r="Q132" s="169"/>
    </row>
    <row r="133" spans="2:54" s="10" customFormat="1" ht="29.25" customHeight="1" thickBot="1">
      <c r="B133" s="91"/>
      <c r="C133" s="92" t="s">
        <v>109</v>
      </c>
      <c r="D133" s="93" t="s">
        <v>54</v>
      </c>
      <c r="E133" s="93" t="s">
        <v>50</v>
      </c>
      <c r="F133" s="93" t="s">
        <v>51</v>
      </c>
      <c r="G133" s="93" t="s">
        <v>110</v>
      </c>
      <c r="H133" s="93" t="s">
        <v>111</v>
      </c>
      <c r="I133" s="93" t="s">
        <v>112</v>
      </c>
      <c r="J133" s="94" t="s">
        <v>98</v>
      </c>
      <c r="K133" s="195"/>
      <c r="L133" s="173"/>
      <c r="M133" s="183"/>
      <c r="Q133" s="173"/>
    </row>
    <row r="134" spans="2:54" s="1" customFormat="1" ht="22.95" customHeight="1" thickBot="1">
      <c r="B134" s="31"/>
      <c r="C134" s="57" t="s">
        <v>113</v>
      </c>
      <c r="J134" s="95">
        <f>J135+J641+J636</f>
        <v>61864</v>
      </c>
      <c r="K134" s="296" t="s">
        <v>1837</v>
      </c>
      <c r="L134" s="296"/>
      <c r="M134" s="296"/>
      <c r="N134" s="296"/>
      <c r="O134" s="296"/>
      <c r="P134" s="297"/>
      <c r="Q134" s="169"/>
      <c r="AI134" s="17" t="s">
        <v>56</v>
      </c>
      <c r="AJ134" s="17" t="s">
        <v>100</v>
      </c>
      <c r="AZ134" s="96">
        <f>AZ135+AZ636+AZ641</f>
        <v>41192</v>
      </c>
    </row>
    <row r="135" spans="2:54" s="11" customFormat="1" ht="25.95" customHeight="1" thickBot="1">
      <c r="B135" s="97"/>
      <c r="D135" s="98" t="s">
        <v>56</v>
      </c>
      <c r="E135" s="99" t="s">
        <v>114</v>
      </c>
      <c r="F135" s="99" t="s">
        <v>115</v>
      </c>
      <c r="I135" s="100"/>
      <c r="J135" s="101">
        <f>J136+J305+J336+J361+J391+J408+J457+J486+J600+J614+J633</f>
        <v>61864</v>
      </c>
      <c r="K135" s="298" t="s">
        <v>1833</v>
      </c>
      <c r="L135" s="299"/>
      <c r="M135" s="300" t="s">
        <v>1838</v>
      </c>
      <c r="N135" s="301"/>
      <c r="O135" s="302" t="s">
        <v>1839</v>
      </c>
      <c r="P135" s="303"/>
      <c r="Q135" s="220"/>
      <c r="AG135" s="98" t="s">
        <v>65</v>
      </c>
      <c r="AI135" s="102" t="s">
        <v>56</v>
      </c>
      <c r="AJ135" s="102" t="s">
        <v>57</v>
      </c>
      <c r="AN135" s="98" t="s">
        <v>116</v>
      </c>
      <c r="AZ135" s="103">
        <f>AZ136+AZ305+AZ336+AZ361+AZ391+AZ408+AZ457+AZ486+AZ600+AZ614+AZ633</f>
        <v>41192</v>
      </c>
    </row>
    <row r="136" spans="2:54" s="11" customFormat="1" ht="22.95" customHeight="1">
      <c r="B136" s="97"/>
      <c r="D136" s="98" t="s">
        <v>56</v>
      </c>
      <c r="E136" s="104" t="s">
        <v>65</v>
      </c>
      <c r="F136" s="104" t="s">
        <v>117</v>
      </c>
      <c r="I136" s="100"/>
      <c r="J136" s="105">
        <f>SUM(J137:J302)</f>
        <v>0</v>
      </c>
      <c r="K136" s="148" t="s">
        <v>111</v>
      </c>
      <c r="L136" s="149" t="s">
        <v>1840</v>
      </c>
      <c r="M136" s="150" t="s">
        <v>111</v>
      </c>
      <c r="N136" s="151" t="s">
        <v>1840</v>
      </c>
      <c r="O136" s="152" t="s">
        <v>111</v>
      </c>
      <c r="P136" s="153" t="s">
        <v>1840</v>
      </c>
      <c r="Q136" s="220"/>
      <c r="AG136" s="98" t="s">
        <v>65</v>
      </c>
      <c r="AI136" s="102" t="s">
        <v>56</v>
      </c>
      <c r="AJ136" s="102" t="s">
        <v>65</v>
      </c>
      <c r="AN136" s="98" t="s">
        <v>116</v>
      </c>
      <c r="AZ136" s="103">
        <f>SUM(AZ137:AZ304)</f>
        <v>0</v>
      </c>
    </row>
    <row r="137" spans="2:54" s="1" customFormat="1" ht="33" customHeight="1">
      <c r="B137" s="106"/>
      <c r="C137" s="107" t="s">
        <v>65</v>
      </c>
      <c r="D137" s="107" t="s">
        <v>118</v>
      </c>
      <c r="E137" s="108" t="s">
        <v>585</v>
      </c>
      <c r="F137" s="109" t="s">
        <v>586</v>
      </c>
      <c r="G137" s="110" t="s">
        <v>121</v>
      </c>
      <c r="H137" s="111"/>
      <c r="I137" s="112">
        <v>94.5</v>
      </c>
      <c r="J137" s="154">
        <f>ROUND(I137*H137,2)</f>
        <v>0</v>
      </c>
      <c r="K137" s="184"/>
      <c r="L137" s="161"/>
      <c r="M137" s="184">
        <v>0</v>
      </c>
      <c r="N137" s="161">
        <f>M137*I137</f>
        <v>0</v>
      </c>
      <c r="O137" s="159">
        <f>H137-M137-K137</f>
        <v>0</v>
      </c>
      <c r="P137" s="160">
        <f>J137-N137-L137</f>
        <v>0</v>
      </c>
      <c r="Q137" s="169"/>
      <c r="AG137" s="113" t="s">
        <v>122</v>
      </c>
      <c r="AI137" s="113" t="s">
        <v>118</v>
      </c>
      <c r="AJ137" s="113" t="s">
        <v>67</v>
      </c>
      <c r="AN137" s="17" t="s">
        <v>116</v>
      </c>
      <c r="AT137" s="114" t="e">
        <f>IF(#REF!="základní",J137,0)</f>
        <v>#REF!</v>
      </c>
      <c r="AU137" s="114" t="e">
        <f>IF(#REF!="snížená",J137,0)</f>
        <v>#REF!</v>
      </c>
      <c r="AV137" s="114" t="e">
        <f>IF(#REF!="zákl. přenesená",J137,0)</f>
        <v>#REF!</v>
      </c>
      <c r="AW137" s="114" t="e">
        <f>IF(#REF!="sníž. přenesená",J137,0)</f>
        <v>#REF!</v>
      </c>
      <c r="AX137" s="114" t="e">
        <f>IF(#REF!="nulová",J137,0)</f>
        <v>#REF!</v>
      </c>
      <c r="AY137" s="17" t="s">
        <v>65</v>
      </c>
      <c r="AZ137" s="114">
        <f>ROUND(I137*H137,2)</f>
        <v>0</v>
      </c>
      <c r="BA137" s="17" t="s">
        <v>122</v>
      </c>
      <c r="BB137" s="113" t="s">
        <v>966</v>
      </c>
    </row>
    <row r="138" spans="2:54" s="12" customFormat="1">
      <c r="B138" s="115"/>
      <c r="D138" s="116" t="s">
        <v>123</v>
      </c>
      <c r="E138" s="117" t="s">
        <v>1</v>
      </c>
      <c r="F138" s="118" t="s">
        <v>967</v>
      </c>
      <c r="H138" s="119"/>
      <c r="I138" s="120"/>
      <c r="K138" s="185"/>
      <c r="L138" s="174"/>
      <c r="M138" s="185"/>
      <c r="N138" s="161"/>
      <c r="O138" s="159"/>
      <c r="P138" s="160"/>
      <c r="Q138" s="221"/>
      <c r="AI138" s="117" t="s">
        <v>123</v>
      </c>
      <c r="AJ138" s="117" t="s">
        <v>67</v>
      </c>
      <c r="AK138" s="12" t="s">
        <v>67</v>
      </c>
      <c r="AL138" s="12" t="s">
        <v>28</v>
      </c>
      <c r="AM138" s="12" t="s">
        <v>57</v>
      </c>
      <c r="AN138" s="117" t="s">
        <v>116</v>
      </c>
    </row>
    <row r="139" spans="2:54" s="13" customFormat="1">
      <c r="B139" s="121"/>
      <c r="D139" s="116" t="s">
        <v>123</v>
      </c>
      <c r="E139" s="122" t="s">
        <v>1</v>
      </c>
      <c r="F139" s="123" t="s">
        <v>125</v>
      </c>
      <c r="H139" s="124"/>
      <c r="I139" s="125"/>
      <c r="K139" s="186"/>
      <c r="L139" s="175"/>
      <c r="M139" s="186"/>
      <c r="N139" s="161"/>
      <c r="O139" s="159"/>
      <c r="P139" s="160"/>
      <c r="Q139" s="222"/>
      <c r="AI139" s="122" t="s">
        <v>123</v>
      </c>
      <c r="AJ139" s="122" t="s">
        <v>67</v>
      </c>
      <c r="AK139" s="13" t="s">
        <v>122</v>
      </c>
      <c r="AL139" s="13" t="s">
        <v>28</v>
      </c>
      <c r="AM139" s="13" t="s">
        <v>65</v>
      </c>
      <c r="AN139" s="122" t="s">
        <v>116</v>
      </c>
    </row>
    <row r="140" spans="2:54" s="1" customFormat="1" ht="24.15" customHeight="1">
      <c r="B140" s="106"/>
      <c r="C140" s="107" t="s">
        <v>67</v>
      </c>
      <c r="D140" s="107" t="s">
        <v>118</v>
      </c>
      <c r="E140" s="108" t="s">
        <v>589</v>
      </c>
      <c r="F140" s="109" t="s">
        <v>590</v>
      </c>
      <c r="G140" s="110" t="s">
        <v>121</v>
      </c>
      <c r="H140" s="111"/>
      <c r="I140" s="112">
        <v>123</v>
      </c>
      <c r="J140" s="154">
        <f>ROUND(I140*H140,2)</f>
        <v>0</v>
      </c>
      <c r="K140" s="184"/>
      <c r="L140" s="161"/>
      <c r="M140" s="184">
        <v>0</v>
      </c>
      <c r="N140" s="161">
        <f t="shared" ref="N140:N200" si="0">M140*I140</f>
        <v>0</v>
      </c>
      <c r="O140" s="159">
        <f t="shared" ref="O140:O200" si="1">H140-M140-K140</f>
        <v>0</v>
      </c>
      <c r="P140" s="160">
        <f t="shared" ref="P140:P200" si="2">J140-N140-L140</f>
        <v>0</v>
      </c>
      <c r="Q140" s="169"/>
      <c r="AG140" s="113" t="s">
        <v>122</v>
      </c>
      <c r="AI140" s="113" t="s">
        <v>118</v>
      </c>
      <c r="AJ140" s="113" t="s">
        <v>67</v>
      </c>
      <c r="AN140" s="17" t="s">
        <v>116</v>
      </c>
      <c r="AT140" s="114" t="e">
        <f>IF(#REF!="základní",J140,0)</f>
        <v>#REF!</v>
      </c>
      <c r="AU140" s="114" t="e">
        <f>IF(#REF!="snížená",J140,0)</f>
        <v>#REF!</v>
      </c>
      <c r="AV140" s="114" t="e">
        <f>IF(#REF!="zákl. přenesená",J140,0)</f>
        <v>#REF!</v>
      </c>
      <c r="AW140" s="114" t="e">
        <f>IF(#REF!="sníž. přenesená",J140,0)</f>
        <v>#REF!</v>
      </c>
      <c r="AX140" s="114" t="e">
        <f>IF(#REF!="nulová",J140,0)</f>
        <v>#REF!</v>
      </c>
      <c r="AY140" s="17" t="s">
        <v>65</v>
      </c>
      <c r="AZ140" s="114">
        <f>ROUND(I140*H140,2)</f>
        <v>0</v>
      </c>
      <c r="BA140" s="17" t="s">
        <v>122</v>
      </c>
      <c r="BB140" s="113" t="s">
        <v>968</v>
      </c>
    </row>
    <row r="141" spans="2:54" s="12" customFormat="1">
      <c r="B141" s="115"/>
      <c r="D141" s="116" t="s">
        <v>123</v>
      </c>
      <c r="E141" s="117" t="s">
        <v>1</v>
      </c>
      <c r="F141" s="118" t="s">
        <v>967</v>
      </c>
      <c r="H141" s="119"/>
      <c r="I141" s="120"/>
      <c r="K141" s="185"/>
      <c r="L141" s="174"/>
      <c r="M141" s="185"/>
      <c r="N141" s="161"/>
      <c r="O141" s="159"/>
      <c r="P141" s="160"/>
      <c r="Q141" s="221"/>
      <c r="AI141" s="117" t="s">
        <v>123</v>
      </c>
      <c r="AJ141" s="117" t="s">
        <v>67</v>
      </c>
      <c r="AK141" s="12" t="s">
        <v>67</v>
      </c>
      <c r="AL141" s="12" t="s">
        <v>28</v>
      </c>
      <c r="AM141" s="12" t="s">
        <v>57</v>
      </c>
      <c r="AN141" s="117" t="s">
        <v>116</v>
      </c>
    </row>
    <row r="142" spans="2:54" s="13" customFormat="1">
      <c r="B142" s="121"/>
      <c r="D142" s="116" t="s">
        <v>123</v>
      </c>
      <c r="E142" s="122" t="s">
        <v>1</v>
      </c>
      <c r="F142" s="123" t="s">
        <v>125</v>
      </c>
      <c r="H142" s="124"/>
      <c r="I142" s="125"/>
      <c r="K142" s="186"/>
      <c r="L142" s="175"/>
      <c r="M142" s="186"/>
      <c r="N142" s="161"/>
      <c r="O142" s="159"/>
      <c r="P142" s="160"/>
      <c r="Q142" s="222"/>
      <c r="AI142" s="122" t="s">
        <v>123</v>
      </c>
      <c r="AJ142" s="122" t="s">
        <v>67</v>
      </c>
      <c r="AK142" s="13" t="s">
        <v>122</v>
      </c>
      <c r="AL142" s="13" t="s">
        <v>28</v>
      </c>
      <c r="AM142" s="13" t="s">
        <v>65</v>
      </c>
      <c r="AN142" s="122" t="s">
        <v>116</v>
      </c>
    </row>
    <row r="143" spans="2:54" s="1" customFormat="1" ht="24.15" customHeight="1">
      <c r="B143" s="106"/>
      <c r="C143" s="107" t="s">
        <v>130</v>
      </c>
      <c r="D143" s="107" t="s">
        <v>118</v>
      </c>
      <c r="E143" s="108" t="s">
        <v>153</v>
      </c>
      <c r="F143" s="109" t="s">
        <v>154</v>
      </c>
      <c r="G143" s="110" t="s">
        <v>121</v>
      </c>
      <c r="H143" s="111"/>
      <c r="I143" s="112">
        <v>101</v>
      </c>
      <c r="J143" s="154">
        <f>ROUND(I143*H143,2)</f>
        <v>0</v>
      </c>
      <c r="K143" s="184"/>
      <c r="L143" s="161"/>
      <c r="M143" s="184">
        <v>0</v>
      </c>
      <c r="N143" s="161">
        <f t="shared" si="0"/>
        <v>0</v>
      </c>
      <c r="O143" s="159">
        <f t="shared" si="1"/>
        <v>0</v>
      </c>
      <c r="P143" s="160">
        <f t="shared" si="2"/>
        <v>0</v>
      </c>
      <c r="Q143" s="169"/>
      <c r="AG143" s="113" t="s">
        <v>122</v>
      </c>
      <c r="AI143" s="113" t="s">
        <v>118</v>
      </c>
      <c r="AJ143" s="113" t="s">
        <v>67</v>
      </c>
      <c r="AN143" s="17" t="s">
        <v>116</v>
      </c>
      <c r="AT143" s="114" t="e">
        <f>IF(#REF!="základní",J143,0)</f>
        <v>#REF!</v>
      </c>
      <c r="AU143" s="114" t="e">
        <f>IF(#REF!="snížená",J143,0)</f>
        <v>#REF!</v>
      </c>
      <c r="AV143" s="114" t="e">
        <f>IF(#REF!="zákl. přenesená",J143,0)</f>
        <v>#REF!</v>
      </c>
      <c r="AW143" s="114" t="e">
        <f>IF(#REF!="sníž. přenesená",J143,0)</f>
        <v>#REF!</v>
      </c>
      <c r="AX143" s="114" t="e">
        <f>IF(#REF!="nulová",J143,0)</f>
        <v>#REF!</v>
      </c>
      <c r="AY143" s="17" t="s">
        <v>65</v>
      </c>
      <c r="AZ143" s="114">
        <f>ROUND(I143*H143,2)</f>
        <v>0</v>
      </c>
      <c r="BA143" s="17" t="s">
        <v>122</v>
      </c>
      <c r="BB143" s="113" t="s">
        <v>969</v>
      </c>
    </row>
    <row r="144" spans="2:54" s="12" customFormat="1">
      <c r="B144" s="115"/>
      <c r="D144" s="116" t="s">
        <v>123</v>
      </c>
      <c r="E144" s="117" t="s">
        <v>1</v>
      </c>
      <c r="F144" s="118" t="s">
        <v>967</v>
      </c>
      <c r="H144" s="119"/>
      <c r="I144" s="120"/>
      <c r="K144" s="185"/>
      <c r="L144" s="174"/>
      <c r="M144" s="185"/>
      <c r="N144" s="161"/>
      <c r="O144" s="159"/>
      <c r="P144" s="160"/>
      <c r="Q144" s="221"/>
      <c r="AI144" s="117" t="s">
        <v>123</v>
      </c>
      <c r="AJ144" s="117" t="s">
        <v>67</v>
      </c>
      <c r="AK144" s="12" t="s">
        <v>67</v>
      </c>
      <c r="AL144" s="12" t="s">
        <v>28</v>
      </c>
      <c r="AM144" s="12" t="s">
        <v>57</v>
      </c>
      <c r="AN144" s="117" t="s">
        <v>116</v>
      </c>
    </row>
    <row r="145" spans="2:54" s="13" customFormat="1">
      <c r="B145" s="121"/>
      <c r="D145" s="116" t="s">
        <v>123</v>
      </c>
      <c r="E145" s="122" t="s">
        <v>1</v>
      </c>
      <c r="F145" s="123" t="s">
        <v>125</v>
      </c>
      <c r="H145" s="124"/>
      <c r="I145" s="125"/>
      <c r="K145" s="186"/>
      <c r="L145" s="175"/>
      <c r="M145" s="186"/>
      <c r="N145" s="161"/>
      <c r="O145" s="159"/>
      <c r="P145" s="160"/>
      <c r="Q145" s="222"/>
      <c r="AI145" s="122" t="s">
        <v>123</v>
      </c>
      <c r="AJ145" s="122" t="s">
        <v>67</v>
      </c>
      <c r="AK145" s="13" t="s">
        <v>122</v>
      </c>
      <c r="AL145" s="13" t="s">
        <v>28</v>
      </c>
      <c r="AM145" s="13" t="s">
        <v>65</v>
      </c>
      <c r="AN145" s="122" t="s">
        <v>116</v>
      </c>
    </row>
    <row r="146" spans="2:54" s="1" customFormat="1" ht="24.15" customHeight="1">
      <c r="B146" s="106"/>
      <c r="C146" s="107" t="s">
        <v>122</v>
      </c>
      <c r="D146" s="107" t="s">
        <v>118</v>
      </c>
      <c r="E146" s="108" t="s">
        <v>593</v>
      </c>
      <c r="F146" s="109" t="s">
        <v>594</v>
      </c>
      <c r="G146" s="110" t="s">
        <v>595</v>
      </c>
      <c r="H146" s="111"/>
      <c r="I146" s="112">
        <v>89.4</v>
      </c>
      <c r="J146" s="154">
        <f>ROUND(I146*H146,2)</f>
        <v>0</v>
      </c>
      <c r="K146" s="184"/>
      <c r="L146" s="161"/>
      <c r="M146" s="184">
        <v>0</v>
      </c>
      <c r="N146" s="161">
        <f t="shared" si="0"/>
        <v>0</v>
      </c>
      <c r="O146" s="159">
        <f t="shared" si="1"/>
        <v>0</v>
      </c>
      <c r="P146" s="160">
        <f t="shared" si="2"/>
        <v>0</v>
      </c>
      <c r="Q146" s="169"/>
      <c r="AG146" s="113" t="s">
        <v>122</v>
      </c>
      <c r="AI146" s="113" t="s">
        <v>118</v>
      </c>
      <c r="AJ146" s="113" t="s">
        <v>67</v>
      </c>
      <c r="AN146" s="17" t="s">
        <v>116</v>
      </c>
      <c r="AT146" s="114" t="e">
        <f>IF(#REF!="základní",J146,0)</f>
        <v>#REF!</v>
      </c>
      <c r="AU146" s="114" t="e">
        <f>IF(#REF!="snížená",J146,0)</f>
        <v>#REF!</v>
      </c>
      <c r="AV146" s="114" t="e">
        <f>IF(#REF!="zákl. přenesená",J146,0)</f>
        <v>#REF!</v>
      </c>
      <c r="AW146" s="114" t="e">
        <f>IF(#REF!="sníž. přenesená",J146,0)</f>
        <v>#REF!</v>
      </c>
      <c r="AX146" s="114" t="e">
        <f>IF(#REF!="nulová",J146,0)</f>
        <v>#REF!</v>
      </c>
      <c r="AY146" s="17" t="s">
        <v>65</v>
      </c>
      <c r="AZ146" s="114">
        <f>ROUND(I146*H146,2)</f>
        <v>0</v>
      </c>
      <c r="BA146" s="17" t="s">
        <v>122</v>
      </c>
      <c r="BB146" s="113" t="s">
        <v>67</v>
      </c>
    </row>
    <row r="147" spans="2:54" s="12" customFormat="1">
      <c r="B147" s="115"/>
      <c r="D147" s="116" t="s">
        <v>123</v>
      </c>
      <c r="E147" s="117" t="s">
        <v>1</v>
      </c>
      <c r="F147" s="118" t="s">
        <v>970</v>
      </c>
      <c r="H147" s="119"/>
      <c r="I147" s="120"/>
      <c r="K147" s="185"/>
      <c r="L147" s="174"/>
      <c r="M147" s="184"/>
      <c r="N147" s="161"/>
      <c r="O147" s="159"/>
      <c r="P147" s="160"/>
      <c r="Q147" s="221"/>
      <c r="AI147" s="117" t="s">
        <v>123</v>
      </c>
      <c r="AJ147" s="117" t="s">
        <v>67</v>
      </c>
      <c r="AK147" s="12" t="s">
        <v>67</v>
      </c>
      <c r="AL147" s="12" t="s">
        <v>28</v>
      </c>
      <c r="AM147" s="12" t="s">
        <v>57</v>
      </c>
      <c r="AN147" s="117" t="s">
        <v>116</v>
      </c>
    </row>
    <row r="148" spans="2:54" s="13" customFormat="1">
      <c r="B148" s="121"/>
      <c r="D148" s="116" t="s">
        <v>123</v>
      </c>
      <c r="E148" s="122" t="s">
        <v>1</v>
      </c>
      <c r="F148" s="123" t="s">
        <v>125</v>
      </c>
      <c r="H148" s="124"/>
      <c r="I148" s="125"/>
      <c r="K148" s="186"/>
      <c r="L148" s="175"/>
      <c r="M148" s="184"/>
      <c r="N148" s="161"/>
      <c r="O148" s="159"/>
      <c r="P148" s="160"/>
      <c r="Q148" s="222"/>
      <c r="AI148" s="122" t="s">
        <v>123</v>
      </c>
      <c r="AJ148" s="122" t="s">
        <v>67</v>
      </c>
      <c r="AK148" s="13" t="s">
        <v>122</v>
      </c>
      <c r="AL148" s="13" t="s">
        <v>28</v>
      </c>
      <c r="AM148" s="13" t="s">
        <v>65</v>
      </c>
      <c r="AN148" s="122" t="s">
        <v>116</v>
      </c>
    </row>
    <row r="149" spans="2:54" s="1" customFormat="1" ht="24.15" customHeight="1">
      <c r="B149" s="106"/>
      <c r="C149" s="107" t="s">
        <v>137</v>
      </c>
      <c r="D149" s="107" t="s">
        <v>118</v>
      </c>
      <c r="E149" s="108" t="s">
        <v>597</v>
      </c>
      <c r="F149" s="109" t="s">
        <v>598</v>
      </c>
      <c r="G149" s="110" t="s">
        <v>599</v>
      </c>
      <c r="H149" s="111"/>
      <c r="I149" s="112">
        <v>51.9</v>
      </c>
      <c r="J149" s="154">
        <f>ROUND(I149*H149,2)</f>
        <v>0</v>
      </c>
      <c r="K149" s="184"/>
      <c r="L149" s="161"/>
      <c r="M149" s="184">
        <v>0</v>
      </c>
      <c r="N149" s="161">
        <f t="shared" si="0"/>
        <v>0</v>
      </c>
      <c r="O149" s="159">
        <f t="shared" si="1"/>
        <v>0</v>
      </c>
      <c r="P149" s="160">
        <f t="shared" si="2"/>
        <v>0</v>
      </c>
      <c r="Q149" s="169"/>
      <c r="AG149" s="113" t="s">
        <v>122</v>
      </c>
      <c r="AI149" s="113" t="s">
        <v>118</v>
      </c>
      <c r="AJ149" s="113" t="s">
        <v>67</v>
      </c>
      <c r="AN149" s="17" t="s">
        <v>116</v>
      </c>
      <c r="AT149" s="114" t="e">
        <f>IF(#REF!="základní",J149,0)</f>
        <v>#REF!</v>
      </c>
      <c r="AU149" s="114" t="e">
        <f>IF(#REF!="snížená",J149,0)</f>
        <v>#REF!</v>
      </c>
      <c r="AV149" s="114" t="e">
        <f>IF(#REF!="zákl. přenesená",J149,0)</f>
        <v>#REF!</v>
      </c>
      <c r="AW149" s="114" t="e">
        <f>IF(#REF!="sníž. přenesená",J149,0)</f>
        <v>#REF!</v>
      </c>
      <c r="AX149" s="114" t="e">
        <f>IF(#REF!="nulová",J149,0)</f>
        <v>#REF!</v>
      </c>
      <c r="AY149" s="17" t="s">
        <v>65</v>
      </c>
      <c r="AZ149" s="114">
        <f>ROUND(I149*H149,2)</f>
        <v>0</v>
      </c>
      <c r="BA149" s="17" t="s">
        <v>122</v>
      </c>
      <c r="BB149" s="113" t="s">
        <v>122</v>
      </c>
    </row>
    <row r="150" spans="2:54" s="1" customFormat="1" ht="16.5" customHeight="1">
      <c r="B150" s="106"/>
      <c r="C150" s="107" t="s">
        <v>136</v>
      </c>
      <c r="D150" s="107" t="s">
        <v>118</v>
      </c>
      <c r="E150" s="108" t="s">
        <v>971</v>
      </c>
      <c r="F150" s="109" t="s">
        <v>972</v>
      </c>
      <c r="G150" s="110" t="s">
        <v>160</v>
      </c>
      <c r="H150" s="111"/>
      <c r="I150" s="112">
        <v>320</v>
      </c>
      <c r="J150" s="154">
        <f>ROUND(I150*H150,2)</f>
        <v>0</v>
      </c>
      <c r="K150" s="184"/>
      <c r="L150" s="161"/>
      <c r="M150" s="184">
        <v>0</v>
      </c>
      <c r="N150" s="161">
        <f t="shared" si="0"/>
        <v>0</v>
      </c>
      <c r="O150" s="159">
        <f t="shared" si="1"/>
        <v>0</v>
      </c>
      <c r="P150" s="160">
        <f t="shared" si="2"/>
        <v>0</v>
      </c>
      <c r="Q150" s="169"/>
      <c r="AG150" s="113" t="s">
        <v>122</v>
      </c>
      <c r="AI150" s="113" t="s">
        <v>118</v>
      </c>
      <c r="AJ150" s="113" t="s">
        <v>67</v>
      </c>
      <c r="AN150" s="17" t="s">
        <v>116</v>
      </c>
      <c r="AT150" s="114" t="e">
        <f>IF(#REF!="základní",J150,0)</f>
        <v>#REF!</v>
      </c>
      <c r="AU150" s="114" t="e">
        <f>IF(#REF!="snížená",J150,0)</f>
        <v>#REF!</v>
      </c>
      <c r="AV150" s="114" t="e">
        <f>IF(#REF!="zákl. přenesená",J150,0)</f>
        <v>#REF!</v>
      </c>
      <c r="AW150" s="114" t="e">
        <f>IF(#REF!="sníž. přenesená",J150,0)</f>
        <v>#REF!</v>
      </c>
      <c r="AX150" s="114" t="e">
        <f>IF(#REF!="nulová",J150,0)</f>
        <v>#REF!</v>
      </c>
      <c r="AY150" s="17" t="s">
        <v>65</v>
      </c>
      <c r="AZ150" s="114">
        <f>ROUND(I150*H150,2)</f>
        <v>0</v>
      </c>
      <c r="BA150" s="17" t="s">
        <v>122</v>
      </c>
      <c r="BB150" s="113" t="s">
        <v>136</v>
      </c>
    </row>
    <row r="151" spans="2:54" s="12" customFormat="1">
      <c r="B151" s="115"/>
      <c r="D151" s="116" t="s">
        <v>123</v>
      </c>
      <c r="E151" s="117" t="s">
        <v>1</v>
      </c>
      <c r="F151" s="118" t="s">
        <v>973</v>
      </c>
      <c r="H151" s="119"/>
      <c r="I151" s="120"/>
      <c r="K151" s="185"/>
      <c r="L151" s="174"/>
      <c r="M151" s="184"/>
      <c r="N151" s="161"/>
      <c r="O151" s="159"/>
      <c r="P151" s="160"/>
      <c r="Q151" s="221"/>
      <c r="AI151" s="117" t="s">
        <v>123</v>
      </c>
      <c r="AJ151" s="117" t="s">
        <v>67</v>
      </c>
      <c r="AK151" s="12" t="s">
        <v>67</v>
      </c>
      <c r="AL151" s="12" t="s">
        <v>28</v>
      </c>
      <c r="AM151" s="12" t="s">
        <v>57</v>
      </c>
      <c r="AN151" s="117" t="s">
        <v>116</v>
      </c>
    </row>
    <row r="152" spans="2:54" s="13" customFormat="1">
      <c r="B152" s="121"/>
      <c r="D152" s="116" t="s">
        <v>123</v>
      </c>
      <c r="E152" s="122" t="s">
        <v>1</v>
      </c>
      <c r="F152" s="123" t="s">
        <v>125</v>
      </c>
      <c r="H152" s="124"/>
      <c r="I152" s="125"/>
      <c r="K152" s="186"/>
      <c r="L152" s="175"/>
      <c r="M152" s="184"/>
      <c r="N152" s="161"/>
      <c r="O152" s="159"/>
      <c r="P152" s="160"/>
      <c r="Q152" s="222"/>
      <c r="AI152" s="122" t="s">
        <v>123</v>
      </c>
      <c r="AJ152" s="122" t="s">
        <v>67</v>
      </c>
      <c r="AK152" s="13" t="s">
        <v>122</v>
      </c>
      <c r="AL152" s="13" t="s">
        <v>28</v>
      </c>
      <c r="AM152" s="13" t="s">
        <v>65</v>
      </c>
      <c r="AN152" s="122" t="s">
        <v>116</v>
      </c>
    </row>
    <row r="153" spans="2:54" s="1" customFormat="1" ht="24.15" customHeight="1">
      <c r="B153" s="106"/>
      <c r="C153" s="107" t="s">
        <v>144</v>
      </c>
      <c r="D153" s="107" t="s">
        <v>118</v>
      </c>
      <c r="E153" s="108" t="s">
        <v>974</v>
      </c>
      <c r="F153" s="109" t="s">
        <v>975</v>
      </c>
      <c r="G153" s="110" t="s">
        <v>160</v>
      </c>
      <c r="H153" s="111"/>
      <c r="I153" s="112">
        <v>425</v>
      </c>
      <c r="J153" s="154">
        <f>ROUND(I153*H153,2)</f>
        <v>0</v>
      </c>
      <c r="K153" s="184"/>
      <c r="L153" s="161"/>
      <c r="M153" s="184">
        <v>0</v>
      </c>
      <c r="N153" s="161">
        <f t="shared" si="0"/>
        <v>0</v>
      </c>
      <c r="O153" s="159">
        <f t="shared" si="1"/>
        <v>0</v>
      </c>
      <c r="P153" s="160">
        <f t="shared" si="2"/>
        <v>0</v>
      </c>
      <c r="Q153" s="169"/>
      <c r="AG153" s="113" t="s">
        <v>122</v>
      </c>
      <c r="AI153" s="113" t="s">
        <v>118</v>
      </c>
      <c r="AJ153" s="113" t="s">
        <v>67</v>
      </c>
      <c r="AN153" s="17" t="s">
        <v>116</v>
      </c>
      <c r="AT153" s="114" t="e">
        <f>IF(#REF!="základní",J153,0)</f>
        <v>#REF!</v>
      </c>
      <c r="AU153" s="114" t="e">
        <f>IF(#REF!="snížená",J153,0)</f>
        <v>#REF!</v>
      </c>
      <c r="AV153" s="114" t="e">
        <f>IF(#REF!="zákl. přenesená",J153,0)</f>
        <v>#REF!</v>
      </c>
      <c r="AW153" s="114" t="e">
        <f>IF(#REF!="sníž. přenesená",J153,0)</f>
        <v>#REF!</v>
      </c>
      <c r="AX153" s="114" t="e">
        <f>IF(#REF!="nulová",J153,0)</f>
        <v>#REF!</v>
      </c>
      <c r="AY153" s="17" t="s">
        <v>65</v>
      </c>
      <c r="AZ153" s="114">
        <f>ROUND(I153*H153,2)</f>
        <v>0</v>
      </c>
      <c r="BA153" s="17" t="s">
        <v>122</v>
      </c>
      <c r="BB153" s="113" t="s">
        <v>140</v>
      </c>
    </row>
    <row r="154" spans="2:54" s="12" customFormat="1">
      <c r="B154" s="115"/>
      <c r="D154" s="116" t="s">
        <v>123</v>
      </c>
      <c r="E154" s="117" t="s">
        <v>1</v>
      </c>
      <c r="F154" s="118" t="s">
        <v>976</v>
      </c>
      <c r="H154" s="119"/>
      <c r="I154" s="120"/>
      <c r="K154" s="185"/>
      <c r="L154" s="174"/>
      <c r="M154" s="184"/>
      <c r="N154" s="161"/>
      <c r="O154" s="159"/>
      <c r="P154" s="160"/>
      <c r="Q154" s="221"/>
      <c r="AI154" s="117" t="s">
        <v>123</v>
      </c>
      <c r="AJ154" s="117" t="s">
        <v>67</v>
      </c>
      <c r="AK154" s="12" t="s">
        <v>67</v>
      </c>
      <c r="AL154" s="12" t="s">
        <v>28</v>
      </c>
      <c r="AM154" s="12" t="s">
        <v>57</v>
      </c>
      <c r="AN154" s="117" t="s">
        <v>116</v>
      </c>
    </row>
    <row r="155" spans="2:54" s="13" customFormat="1">
      <c r="B155" s="121"/>
      <c r="D155" s="116" t="s">
        <v>123</v>
      </c>
      <c r="E155" s="122" t="s">
        <v>1</v>
      </c>
      <c r="F155" s="123" t="s">
        <v>125</v>
      </c>
      <c r="H155" s="124"/>
      <c r="I155" s="125"/>
      <c r="K155" s="186"/>
      <c r="L155" s="175"/>
      <c r="M155" s="184"/>
      <c r="N155" s="161"/>
      <c r="O155" s="159"/>
      <c r="P155" s="160"/>
      <c r="Q155" s="222"/>
      <c r="AI155" s="122" t="s">
        <v>123</v>
      </c>
      <c r="AJ155" s="122" t="s">
        <v>67</v>
      </c>
      <c r="AK155" s="13" t="s">
        <v>122</v>
      </c>
      <c r="AL155" s="13" t="s">
        <v>28</v>
      </c>
      <c r="AM155" s="13" t="s">
        <v>65</v>
      </c>
      <c r="AN155" s="122" t="s">
        <v>116</v>
      </c>
    </row>
    <row r="156" spans="2:54" s="1" customFormat="1" ht="24.15" customHeight="1">
      <c r="B156" s="106"/>
      <c r="C156" s="107" t="s">
        <v>140</v>
      </c>
      <c r="D156" s="107" t="s">
        <v>118</v>
      </c>
      <c r="E156" s="108" t="s">
        <v>977</v>
      </c>
      <c r="F156" s="109" t="s">
        <v>978</v>
      </c>
      <c r="G156" s="110" t="s">
        <v>160</v>
      </c>
      <c r="H156" s="111"/>
      <c r="I156" s="112">
        <v>309</v>
      </c>
      <c r="J156" s="154">
        <f>ROUND(I156*H156,2)</f>
        <v>0</v>
      </c>
      <c r="K156" s="184"/>
      <c r="L156" s="161"/>
      <c r="M156" s="184">
        <v>0</v>
      </c>
      <c r="N156" s="161">
        <f t="shared" si="0"/>
        <v>0</v>
      </c>
      <c r="O156" s="159">
        <f t="shared" si="1"/>
        <v>0</v>
      </c>
      <c r="P156" s="160">
        <f t="shared" si="2"/>
        <v>0</v>
      </c>
      <c r="Q156" s="169"/>
      <c r="AG156" s="113" t="s">
        <v>122</v>
      </c>
      <c r="AI156" s="113" t="s">
        <v>118</v>
      </c>
      <c r="AJ156" s="113" t="s">
        <v>67</v>
      </c>
      <c r="AN156" s="17" t="s">
        <v>116</v>
      </c>
      <c r="AT156" s="114" t="e">
        <f>IF(#REF!="základní",J156,0)</f>
        <v>#REF!</v>
      </c>
      <c r="AU156" s="114" t="e">
        <f>IF(#REF!="snížená",J156,0)</f>
        <v>#REF!</v>
      </c>
      <c r="AV156" s="114" t="e">
        <f>IF(#REF!="zákl. přenesená",J156,0)</f>
        <v>#REF!</v>
      </c>
      <c r="AW156" s="114" t="e">
        <f>IF(#REF!="sníž. přenesená",J156,0)</f>
        <v>#REF!</v>
      </c>
      <c r="AX156" s="114" t="e">
        <f>IF(#REF!="nulová",J156,0)</f>
        <v>#REF!</v>
      </c>
      <c r="AY156" s="17" t="s">
        <v>65</v>
      </c>
      <c r="AZ156" s="114">
        <f>ROUND(I156*H156,2)</f>
        <v>0</v>
      </c>
      <c r="BA156" s="17" t="s">
        <v>122</v>
      </c>
      <c r="BB156" s="113" t="s">
        <v>157</v>
      </c>
    </row>
    <row r="157" spans="2:54" s="12" customFormat="1">
      <c r="B157" s="115"/>
      <c r="D157" s="116" t="s">
        <v>123</v>
      </c>
      <c r="E157" s="117" t="s">
        <v>1</v>
      </c>
      <c r="F157" s="118" t="s">
        <v>979</v>
      </c>
      <c r="H157" s="119"/>
      <c r="I157" s="120"/>
      <c r="K157" s="185"/>
      <c r="L157" s="174"/>
      <c r="M157" s="184"/>
      <c r="N157" s="161"/>
      <c r="O157" s="159"/>
      <c r="P157" s="160"/>
      <c r="Q157" s="221"/>
      <c r="AI157" s="117" t="s">
        <v>123</v>
      </c>
      <c r="AJ157" s="117" t="s">
        <v>67</v>
      </c>
      <c r="AK157" s="12" t="s">
        <v>67</v>
      </c>
      <c r="AL157" s="12" t="s">
        <v>28</v>
      </c>
      <c r="AM157" s="12" t="s">
        <v>57</v>
      </c>
      <c r="AN157" s="117" t="s">
        <v>116</v>
      </c>
    </row>
    <row r="158" spans="2:54" s="13" customFormat="1">
      <c r="B158" s="121"/>
      <c r="D158" s="116" t="s">
        <v>123</v>
      </c>
      <c r="E158" s="122" t="s">
        <v>1</v>
      </c>
      <c r="F158" s="123" t="s">
        <v>125</v>
      </c>
      <c r="H158" s="124"/>
      <c r="I158" s="125"/>
      <c r="K158" s="186"/>
      <c r="L158" s="175"/>
      <c r="M158" s="184"/>
      <c r="N158" s="161"/>
      <c r="O158" s="159"/>
      <c r="P158" s="160"/>
      <c r="Q158" s="222"/>
      <c r="AI158" s="122" t="s">
        <v>123</v>
      </c>
      <c r="AJ158" s="122" t="s">
        <v>67</v>
      </c>
      <c r="AK158" s="13" t="s">
        <v>122</v>
      </c>
      <c r="AL158" s="13" t="s">
        <v>28</v>
      </c>
      <c r="AM158" s="13" t="s">
        <v>65</v>
      </c>
      <c r="AN158" s="122" t="s">
        <v>116</v>
      </c>
    </row>
    <row r="159" spans="2:54" s="1" customFormat="1" ht="33" customHeight="1">
      <c r="B159" s="106"/>
      <c r="C159" s="107" t="s">
        <v>152</v>
      </c>
      <c r="D159" s="107" t="s">
        <v>118</v>
      </c>
      <c r="E159" s="108" t="s">
        <v>980</v>
      </c>
      <c r="F159" s="109" t="s">
        <v>981</v>
      </c>
      <c r="G159" s="110" t="s">
        <v>173</v>
      </c>
      <c r="H159" s="111"/>
      <c r="I159" s="112">
        <v>1110</v>
      </c>
      <c r="J159" s="154">
        <f>ROUND(I159*H159,2)</f>
        <v>0</v>
      </c>
      <c r="K159" s="184"/>
      <c r="L159" s="161"/>
      <c r="M159" s="184">
        <v>0</v>
      </c>
      <c r="N159" s="161">
        <f t="shared" si="0"/>
        <v>0</v>
      </c>
      <c r="O159" s="159">
        <f t="shared" si="1"/>
        <v>0</v>
      </c>
      <c r="P159" s="160">
        <f t="shared" si="2"/>
        <v>0</v>
      </c>
      <c r="Q159" s="169"/>
      <c r="AG159" s="113" t="s">
        <v>122</v>
      </c>
      <c r="AI159" s="113" t="s">
        <v>118</v>
      </c>
      <c r="AJ159" s="113" t="s">
        <v>67</v>
      </c>
      <c r="AN159" s="17" t="s">
        <v>116</v>
      </c>
      <c r="AT159" s="114" t="e">
        <f>IF(#REF!="základní",J159,0)</f>
        <v>#REF!</v>
      </c>
      <c r="AU159" s="114" t="e">
        <f>IF(#REF!="snížená",J159,0)</f>
        <v>#REF!</v>
      </c>
      <c r="AV159" s="114" t="e">
        <f>IF(#REF!="zákl. přenesená",J159,0)</f>
        <v>#REF!</v>
      </c>
      <c r="AW159" s="114" t="e">
        <f>IF(#REF!="sníž. přenesená",J159,0)</f>
        <v>#REF!</v>
      </c>
      <c r="AX159" s="114" t="e">
        <f>IF(#REF!="nulová",J159,0)</f>
        <v>#REF!</v>
      </c>
      <c r="AY159" s="17" t="s">
        <v>65</v>
      </c>
      <c r="AZ159" s="114">
        <f>ROUND(I159*H159,2)</f>
        <v>0</v>
      </c>
      <c r="BA159" s="17" t="s">
        <v>122</v>
      </c>
      <c r="BB159" s="113" t="s">
        <v>7</v>
      </c>
    </row>
    <row r="160" spans="2:54" s="14" customFormat="1">
      <c r="B160" s="126"/>
      <c r="D160" s="116" t="s">
        <v>123</v>
      </c>
      <c r="E160" s="127" t="s">
        <v>1</v>
      </c>
      <c r="F160" s="128" t="s">
        <v>982</v>
      </c>
      <c r="H160" s="127"/>
      <c r="I160" s="129"/>
      <c r="K160" s="187"/>
      <c r="L160" s="176"/>
      <c r="M160" s="184"/>
      <c r="N160" s="161"/>
      <c r="O160" s="159"/>
      <c r="P160" s="160"/>
      <c r="Q160" s="223"/>
      <c r="AI160" s="127" t="s">
        <v>123</v>
      </c>
      <c r="AJ160" s="127" t="s">
        <v>67</v>
      </c>
      <c r="AK160" s="14" t="s">
        <v>65</v>
      </c>
      <c r="AL160" s="14" t="s">
        <v>28</v>
      </c>
      <c r="AM160" s="14" t="s">
        <v>57</v>
      </c>
      <c r="AN160" s="127" t="s">
        <v>116</v>
      </c>
    </row>
    <row r="161" spans="2:54" s="12" customFormat="1">
      <c r="B161" s="115"/>
      <c r="D161" s="116" t="s">
        <v>123</v>
      </c>
      <c r="E161" s="117" t="s">
        <v>1</v>
      </c>
      <c r="F161" s="118" t="s">
        <v>983</v>
      </c>
      <c r="H161" s="119"/>
      <c r="I161" s="120"/>
      <c r="K161" s="185"/>
      <c r="L161" s="174"/>
      <c r="M161" s="184"/>
      <c r="N161" s="161"/>
      <c r="O161" s="159"/>
      <c r="P161" s="160"/>
      <c r="Q161" s="221"/>
      <c r="AI161" s="117" t="s">
        <v>123</v>
      </c>
      <c r="AJ161" s="117" t="s">
        <v>67</v>
      </c>
      <c r="AK161" s="12" t="s">
        <v>67</v>
      </c>
      <c r="AL161" s="12" t="s">
        <v>28</v>
      </c>
      <c r="AM161" s="12" t="s">
        <v>57</v>
      </c>
      <c r="AN161" s="117" t="s">
        <v>116</v>
      </c>
    </row>
    <row r="162" spans="2:54" s="13" customFormat="1">
      <c r="B162" s="121"/>
      <c r="D162" s="116" t="s">
        <v>123</v>
      </c>
      <c r="E162" s="122" t="s">
        <v>1</v>
      </c>
      <c r="F162" s="123" t="s">
        <v>125</v>
      </c>
      <c r="H162" s="124"/>
      <c r="I162" s="125"/>
      <c r="K162" s="186"/>
      <c r="L162" s="175"/>
      <c r="M162" s="184"/>
      <c r="N162" s="161"/>
      <c r="O162" s="159"/>
      <c r="P162" s="160"/>
      <c r="Q162" s="222"/>
      <c r="AI162" s="122" t="s">
        <v>123</v>
      </c>
      <c r="AJ162" s="122" t="s">
        <v>67</v>
      </c>
      <c r="AK162" s="13" t="s">
        <v>122</v>
      </c>
      <c r="AL162" s="13" t="s">
        <v>28</v>
      </c>
      <c r="AM162" s="13" t="s">
        <v>65</v>
      </c>
      <c r="AN162" s="122" t="s">
        <v>116</v>
      </c>
    </row>
    <row r="163" spans="2:54" s="1" customFormat="1" ht="24.15" customHeight="1">
      <c r="B163" s="106"/>
      <c r="C163" s="107" t="s">
        <v>157</v>
      </c>
      <c r="D163" s="107" t="s">
        <v>118</v>
      </c>
      <c r="E163" s="108" t="s">
        <v>984</v>
      </c>
      <c r="F163" s="109" t="s">
        <v>985</v>
      </c>
      <c r="G163" s="110" t="s">
        <v>173</v>
      </c>
      <c r="H163" s="111"/>
      <c r="I163" s="112">
        <v>625</v>
      </c>
      <c r="J163" s="154">
        <f>ROUND(I163*H163,2)</f>
        <v>0</v>
      </c>
      <c r="K163" s="184"/>
      <c r="L163" s="161"/>
      <c r="M163" s="184">
        <v>0</v>
      </c>
      <c r="N163" s="161">
        <f t="shared" si="0"/>
        <v>0</v>
      </c>
      <c r="O163" s="159">
        <f t="shared" si="1"/>
        <v>0</v>
      </c>
      <c r="P163" s="160">
        <f t="shared" si="2"/>
        <v>0</v>
      </c>
      <c r="Q163" s="169"/>
      <c r="AG163" s="113" t="s">
        <v>122</v>
      </c>
      <c r="AI163" s="113" t="s">
        <v>118</v>
      </c>
      <c r="AJ163" s="113" t="s">
        <v>67</v>
      </c>
      <c r="AN163" s="17" t="s">
        <v>116</v>
      </c>
      <c r="AT163" s="114" t="e">
        <f>IF(#REF!="základní",J163,0)</f>
        <v>#REF!</v>
      </c>
      <c r="AU163" s="114" t="e">
        <f>IF(#REF!="snížená",J163,0)</f>
        <v>#REF!</v>
      </c>
      <c r="AV163" s="114" t="e">
        <f>IF(#REF!="zákl. přenesená",J163,0)</f>
        <v>#REF!</v>
      </c>
      <c r="AW163" s="114" t="e">
        <f>IF(#REF!="sníž. přenesená",J163,0)</f>
        <v>#REF!</v>
      </c>
      <c r="AX163" s="114" t="e">
        <f>IF(#REF!="nulová",J163,0)</f>
        <v>#REF!</v>
      </c>
      <c r="AY163" s="17" t="s">
        <v>65</v>
      </c>
      <c r="AZ163" s="114">
        <f>ROUND(I163*H163,2)</f>
        <v>0</v>
      </c>
      <c r="BA163" s="17" t="s">
        <v>122</v>
      </c>
      <c r="BB163" s="113" t="s">
        <v>168</v>
      </c>
    </row>
    <row r="164" spans="2:54" s="12" customFormat="1">
      <c r="B164" s="115"/>
      <c r="D164" s="116" t="s">
        <v>123</v>
      </c>
      <c r="E164" s="117" t="s">
        <v>1</v>
      </c>
      <c r="F164" s="118" t="s">
        <v>986</v>
      </c>
      <c r="H164" s="119"/>
      <c r="I164" s="120"/>
      <c r="K164" s="185"/>
      <c r="L164" s="174"/>
      <c r="M164" s="184"/>
      <c r="N164" s="161"/>
      <c r="O164" s="159"/>
      <c r="P164" s="160"/>
      <c r="Q164" s="221"/>
      <c r="AI164" s="117" t="s">
        <v>123</v>
      </c>
      <c r="AJ164" s="117" t="s">
        <v>67</v>
      </c>
      <c r="AK164" s="12" t="s">
        <v>67</v>
      </c>
      <c r="AL164" s="12" t="s">
        <v>28</v>
      </c>
      <c r="AM164" s="12" t="s">
        <v>57</v>
      </c>
      <c r="AN164" s="117" t="s">
        <v>116</v>
      </c>
    </row>
    <row r="165" spans="2:54" s="13" customFormat="1">
      <c r="B165" s="121"/>
      <c r="D165" s="116" t="s">
        <v>123</v>
      </c>
      <c r="E165" s="122" t="s">
        <v>1</v>
      </c>
      <c r="F165" s="123" t="s">
        <v>125</v>
      </c>
      <c r="H165" s="124"/>
      <c r="I165" s="125"/>
      <c r="K165" s="186"/>
      <c r="L165" s="175"/>
      <c r="M165" s="184"/>
      <c r="N165" s="161"/>
      <c r="O165" s="159"/>
      <c r="P165" s="160"/>
      <c r="Q165" s="222"/>
      <c r="AI165" s="122" t="s">
        <v>123</v>
      </c>
      <c r="AJ165" s="122" t="s">
        <v>67</v>
      </c>
      <c r="AK165" s="13" t="s">
        <v>122</v>
      </c>
      <c r="AL165" s="13" t="s">
        <v>28</v>
      </c>
      <c r="AM165" s="13" t="s">
        <v>65</v>
      </c>
      <c r="AN165" s="122" t="s">
        <v>116</v>
      </c>
    </row>
    <row r="166" spans="2:54" s="1" customFormat="1" ht="33" customHeight="1">
      <c r="B166" s="106"/>
      <c r="C166" s="107" t="s">
        <v>162</v>
      </c>
      <c r="D166" s="107" t="s">
        <v>118</v>
      </c>
      <c r="E166" s="108" t="s">
        <v>600</v>
      </c>
      <c r="F166" s="109" t="s">
        <v>601</v>
      </c>
      <c r="G166" s="110" t="s">
        <v>173</v>
      </c>
      <c r="H166" s="111"/>
      <c r="I166" s="112">
        <v>592.5</v>
      </c>
      <c r="J166" s="154">
        <f>ROUND(I166*H166,2)</f>
        <v>0</v>
      </c>
      <c r="K166" s="184"/>
      <c r="L166" s="161"/>
      <c r="M166" s="184">
        <v>0</v>
      </c>
      <c r="N166" s="161">
        <f t="shared" si="0"/>
        <v>0</v>
      </c>
      <c r="O166" s="159">
        <f t="shared" si="1"/>
        <v>0</v>
      </c>
      <c r="P166" s="160">
        <f t="shared" si="2"/>
        <v>0</v>
      </c>
      <c r="Q166" s="169"/>
      <c r="AG166" s="113" t="s">
        <v>122</v>
      </c>
      <c r="AI166" s="113" t="s">
        <v>118</v>
      </c>
      <c r="AJ166" s="113" t="s">
        <v>67</v>
      </c>
      <c r="AN166" s="17" t="s">
        <v>116</v>
      </c>
      <c r="AT166" s="114" t="e">
        <f>IF(#REF!="základní",J166,0)</f>
        <v>#REF!</v>
      </c>
      <c r="AU166" s="114" t="e">
        <f>IF(#REF!="snížená",J166,0)</f>
        <v>#REF!</v>
      </c>
      <c r="AV166" s="114" t="e">
        <f>IF(#REF!="zákl. přenesená",J166,0)</f>
        <v>#REF!</v>
      </c>
      <c r="AW166" s="114" t="e">
        <f>IF(#REF!="sníž. přenesená",J166,0)</f>
        <v>#REF!</v>
      </c>
      <c r="AX166" s="114" t="e">
        <f>IF(#REF!="nulová",J166,0)</f>
        <v>#REF!</v>
      </c>
      <c r="AY166" s="17" t="s">
        <v>65</v>
      </c>
      <c r="AZ166" s="114">
        <f>ROUND(I166*H166,2)</f>
        <v>0</v>
      </c>
      <c r="BA166" s="17" t="s">
        <v>122</v>
      </c>
      <c r="BB166" s="113" t="s">
        <v>174</v>
      </c>
    </row>
    <row r="167" spans="2:54" s="14" customFormat="1">
      <c r="B167" s="126"/>
      <c r="D167" s="116" t="s">
        <v>123</v>
      </c>
      <c r="E167" s="127" t="s">
        <v>1</v>
      </c>
      <c r="F167" s="128" t="s">
        <v>602</v>
      </c>
      <c r="H167" s="127"/>
      <c r="I167" s="129"/>
      <c r="K167" s="187"/>
      <c r="L167" s="176"/>
      <c r="M167" s="184"/>
      <c r="N167" s="161"/>
      <c r="O167" s="159"/>
      <c r="P167" s="160"/>
      <c r="Q167" s="223"/>
      <c r="AI167" s="127" t="s">
        <v>123</v>
      </c>
      <c r="AJ167" s="127" t="s">
        <v>67</v>
      </c>
      <c r="AK167" s="14" t="s">
        <v>65</v>
      </c>
      <c r="AL167" s="14" t="s">
        <v>28</v>
      </c>
      <c r="AM167" s="14" t="s">
        <v>57</v>
      </c>
      <c r="AN167" s="127" t="s">
        <v>116</v>
      </c>
    </row>
    <row r="168" spans="2:54" s="12" customFormat="1" ht="20.399999999999999">
      <c r="B168" s="115"/>
      <c r="D168" s="116" t="s">
        <v>123</v>
      </c>
      <c r="E168" s="117" t="s">
        <v>1</v>
      </c>
      <c r="F168" s="118" t="s">
        <v>987</v>
      </c>
      <c r="H168" s="119"/>
      <c r="I168" s="120"/>
      <c r="K168" s="185"/>
      <c r="L168" s="174"/>
      <c r="M168" s="184"/>
      <c r="N168" s="161"/>
      <c r="O168" s="159"/>
      <c r="P168" s="160"/>
      <c r="Q168" s="221"/>
      <c r="AI168" s="117" t="s">
        <v>123</v>
      </c>
      <c r="AJ168" s="117" t="s">
        <v>67</v>
      </c>
      <c r="AK168" s="12" t="s">
        <v>67</v>
      </c>
      <c r="AL168" s="12" t="s">
        <v>28</v>
      </c>
      <c r="AM168" s="12" t="s">
        <v>57</v>
      </c>
      <c r="AN168" s="117" t="s">
        <v>116</v>
      </c>
    </row>
    <row r="169" spans="2:54" s="12" customFormat="1">
      <c r="B169" s="115"/>
      <c r="D169" s="116" t="s">
        <v>123</v>
      </c>
      <c r="E169" s="117" t="s">
        <v>1</v>
      </c>
      <c r="F169" s="118" t="s">
        <v>988</v>
      </c>
      <c r="H169" s="119"/>
      <c r="I169" s="120"/>
      <c r="K169" s="185"/>
      <c r="L169" s="174"/>
      <c r="M169" s="184"/>
      <c r="N169" s="161"/>
      <c r="O169" s="159"/>
      <c r="P169" s="160"/>
      <c r="Q169" s="221"/>
      <c r="AI169" s="117" t="s">
        <v>123</v>
      </c>
      <c r="AJ169" s="117" t="s">
        <v>67</v>
      </c>
      <c r="AK169" s="12" t="s">
        <v>67</v>
      </c>
      <c r="AL169" s="12" t="s">
        <v>28</v>
      </c>
      <c r="AM169" s="12" t="s">
        <v>57</v>
      </c>
      <c r="AN169" s="117" t="s">
        <v>116</v>
      </c>
    </row>
    <row r="170" spans="2:54" s="12" customFormat="1">
      <c r="B170" s="115"/>
      <c r="D170" s="116" t="s">
        <v>123</v>
      </c>
      <c r="E170" s="117" t="s">
        <v>1</v>
      </c>
      <c r="F170" s="118" t="s">
        <v>989</v>
      </c>
      <c r="H170" s="119"/>
      <c r="I170" s="120"/>
      <c r="K170" s="185"/>
      <c r="L170" s="174"/>
      <c r="M170" s="184"/>
      <c r="N170" s="161"/>
      <c r="O170" s="159"/>
      <c r="P170" s="160"/>
      <c r="Q170" s="221"/>
      <c r="AI170" s="117" t="s">
        <v>123</v>
      </c>
      <c r="AJ170" s="117" t="s">
        <v>67</v>
      </c>
      <c r="AK170" s="12" t="s">
        <v>67</v>
      </c>
      <c r="AL170" s="12" t="s">
        <v>28</v>
      </c>
      <c r="AM170" s="12" t="s">
        <v>57</v>
      </c>
      <c r="AN170" s="117" t="s">
        <v>116</v>
      </c>
    </row>
    <row r="171" spans="2:54" s="12" customFormat="1">
      <c r="B171" s="115"/>
      <c r="D171" s="116" t="s">
        <v>123</v>
      </c>
      <c r="E171" s="117" t="s">
        <v>1</v>
      </c>
      <c r="F171" s="118" t="s">
        <v>990</v>
      </c>
      <c r="H171" s="119"/>
      <c r="I171" s="120"/>
      <c r="K171" s="185"/>
      <c r="L171" s="174"/>
      <c r="M171" s="184"/>
      <c r="N171" s="161"/>
      <c r="O171" s="159"/>
      <c r="P171" s="160"/>
      <c r="Q171" s="221"/>
      <c r="AI171" s="117" t="s">
        <v>123</v>
      </c>
      <c r="AJ171" s="117" t="s">
        <v>67</v>
      </c>
      <c r="AK171" s="12" t="s">
        <v>67</v>
      </c>
      <c r="AL171" s="12" t="s">
        <v>28</v>
      </c>
      <c r="AM171" s="12" t="s">
        <v>57</v>
      </c>
      <c r="AN171" s="117" t="s">
        <v>116</v>
      </c>
    </row>
    <row r="172" spans="2:54" s="13" customFormat="1">
      <c r="B172" s="121"/>
      <c r="D172" s="116" t="s">
        <v>123</v>
      </c>
      <c r="E172" s="122" t="s">
        <v>1</v>
      </c>
      <c r="F172" s="123" t="s">
        <v>125</v>
      </c>
      <c r="H172" s="124"/>
      <c r="I172" s="125"/>
      <c r="K172" s="186"/>
      <c r="L172" s="175"/>
      <c r="M172" s="184"/>
      <c r="N172" s="161"/>
      <c r="O172" s="159"/>
      <c r="P172" s="160"/>
      <c r="Q172" s="222"/>
      <c r="AI172" s="122" t="s">
        <v>123</v>
      </c>
      <c r="AJ172" s="122" t="s">
        <v>67</v>
      </c>
      <c r="AK172" s="13" t="s">
        <v>122</v>
      </c>
      <c r="AL172" s="13" t="s">
        <v>28</v>
      </c>
      <c r="AM172" s="13" t="s">
        <v>65</v>
      </c>
      <c r="AN172" s="122" t="s">
        <v>116</v>
      </c>
    </row>
    <row r="173" spans="2:54" s="1" customFormat="1" ht="24.15" customHeight="1">
      <c r="B173" s="106"/>
      <c r="C173" s="107" t="s">
        <v>7</v>
      </c>
      <c r="D173" s="107" t="s">
        <v>118</v>
      </c>
      <c r="E173" s="108" t="s">
        <v>991</v>
      </c>
      <c r="F173" s="109" t="s">
        <v>992</v>
      </c>
      <c r="G173" s="110" t="s">
        <v>173</v>
      </c>
      <c r="H173" s="111">
        <v>0</v>
      </c>
      <c r="I173" s="112">
        <v>1354.5</v>
      </c>
      <c r="J173" s="154">
        <f>ROUND(I173*H173,2)</f>
        <v>0</v>
      </c>
      <c r="K173" s="184">
        <v>2433.0239999999999</v>
      </c>
      <c r="L173" s="161">
        <v>3295531.01</v>
      </c>
      <c r="M173" s="184">
        <v>0</v>
      </c>
      <c r="N173" s="161">
        <f t="shared" si="0"/>
        <v>0</v>
      </c>
      <c r="O173" s="159">
        <f t="shared" si="1"/>
        <v>-2433.0239999999999</v>
      </c>
      <c r="P173" s="160">
        <f t="shared" si="2"/>
        <v>-3295531.01</v>
      </c>
      <c r="Q173" s="169"/>
      <c r="AG173" s="113" t="s">
        <v>122</v>
      </c>
      <c r="AI173" s="113" t="s">
        <v>118</v>
      </c>
      <c r="AJ173" s="113" t="s">
        <v>67</v>
      </c>
      <c r="AN173" s="17" t="s">
        <v>116</v>
      </c>
      <c r="AT173" s="114" t="e">
        <f>IF(#REF!="základní",J173,0)</f>
        <v>#REF!</v>
      </c>
      <c r="AU173" s="114" t="e">
        <f>IF(#REF!="snížená",J173,0)</f>
        <v>#REF!</v>
      </c>
      <c r="AV173" s="114" t="e">
        <f>IF(#REF!="zákl. přenesená",J173,0)</f>
        <v>#REF!</v>
      </c>
      <c r="AW173" s="114" t="e">
        <f>IF(#REF!="sníž. přenesená",J173,0)</f>
        <v>#REF!</v>
      </c>
      <c r="AX173" s="114" t="e">
        <f>IF(#REF!="nulová",J173,0)</f>
        <v>#REF!</v>
      </c>
      <c r="AY173" s="17" t="s">
        <v>65</v>
      </c>
      <c r="AZ173" s="114">
        <f>ROUND(I173*H173,2)</f>
        <v>0</v>
      </c>
      <c r="BA173" s="17" t="s">
        <v>122</v>
      </c>
      <c r="BB173" s="113" t="s">
        <v>179</v>
      </c>
    </row>
    <row r="174" spans="2:54" s="14" customFormat="1">
      <c r="B174" s="126"/>
      <c r="D174" s="116" t="s">
        <v>123</v>
      </c>
      <c r="E174" s="127" t="s">
        <v>1</v>
      </c>
      <c r="F174" s="128" t="s">
        <v>602</v>
      </c>
      <c r="H174" s="127"/>
      <c r="I174" s="129"/>
      <c r="K174" s="187"/>
      <c r="L174" s="176"/>
      <c r="M174" s="184"/>
      <c r="N174" s="161"/>
      <c r="O174" s="159"/>
      <c r="P174" s="160"/>
      <c r="Q174" s="223"/>
      <c r="AI174" s="127" t="s">
        <v>123</v>
      </c>
      <c r="AJ174" s="127" t="s">
        <v>67</v>
      </c>
      <c r="AK174" s="14" t="s">
        <v>65</v>
      </c>
      <c r="AL174" s="14" t="s">
        <v>28</v>
      </c>
      <c r="AM174" s="14" t="s">
        <v>57</v>
      </c>
      <c r="AN174" s="127" t="s">
        <v>116</v>
      </c>
    </row>
    <row r="175" spans="2:54" s="12" customFormat="1">
      <c r="B175" s="115"/>
      <c r="D175" s="116" t="s">
        <v>123</v>
      </c>
      <c r="E175" s="117" t="s">
        <v>1</v>
      </c>
      <c r="F175" s="118" t="s">
        <v>993</v>
      </c>
      <c r="H175" s="119"/>
      <c r="I175" s="120"/>
      <c r="K175" s="185"/>
      <c r="L175" s="174"/>
      <c r="M175" s="184"/>
      <c r="N175" s="161"/>
      <c r="O175" s="159"/>
      <c r="P175" s="160"/>
      <c r="Q175" s="221"/>
      <c r="AI175" s="117" t="s">
        <v>123</v>
      </c>
      <c r="AJ175" s="117" t="s">
        <v>67</v>
      </c>
      <c r="AK175" s="12" t="s">
        <v>67</v>
      </c>
      <c r="AL175" s="12" t="s">
        <v>28</v>
      </c>
      <c r="AM175" s="12" t="s">
        <v>57</v>
      </c>
      <c r="AN175" s="117" t="s">
        <v>116</v>
      </c>
    </row>
    <row r="176" spans="2:54" s="12" customFormat="1">
      <c r="B176" s="115"/>
      <c r="D176" s="116" t="s">
        <v>123</v>
      </c>
      <c r="E176" s="117" t="s">
        <v>1</v>
      </c>
      <c r="F176" s="118" t="s">
        <v>994</v>
      </c>
      <c r="H176" s="119"/>
      <c r="I176" s="120"/>
      <c r="K176" s="185"/>
      <c r="L176" s="174"/>
      <c r="M176" s="184"/>
      <c r="N176" s="161"/>
      <c r="O176" s="159"/>
      <c r="P176" s="160"/>
      <c r="Q176" s="221"/>
      <c r="AI176" s="117" t="s">
        <v>123</v>
      </c>
      <c r="AJ176" s="117" t="s">
        <v>67</v>
      </c>
      <c r="AK176" s="12" t="s">
        <v>67</v>
      </c>
      <c r="AL176" s="12" t="s">
        <v>28</v>
      </c>
      <c r="AM176" s="12" t="s">
        <v>57</v>
      </c>
      <c r="AN176" s="117" t="s">
        <v>116</v>
      </c>
    </row>
    <row r="177" spans="2:54" s="12" customFormat="1">
      <c r="B177" s="115"/>
      <c r="D177" s="116" t="s">
        <v>123</v>
      </c>
      <c r="E177" s="117" t="s">
        <v>1</v>
      </c>
      <c r="F177" s="118" t="s">
        <v>995</v>
      </c>
      <c r="H177" s="119"/>
      <c r="I177" s="120"/>
      <c r="K177" s="185"/>
      <c r="L177" s="174"/>
      <c r="M177" s="184"/>
      <c r="N177" s="161"/>
      <c r="O177" s="159"/>
      <c r="P177" s="160"/>
      <c r="Q177" s="221"/>
      <c r="AI177" s="117" t="s">
        <v>123</v>
      </c>
      <c r="AJ177" s="117" t="s">
        <v>67</v>
      </c>
      <c r="AK177" s="12" t="s">
        <v>67</v>
      </c>
      <c r="AL177" s="12" t="s">
        <v>28</v>
      </c>
      <c r="AM177" s="12" t="s">
        <v>57</v>
      </c>
      <c r="AN177" s="117" t="s">
        <v>116</v>
      </c>
    </row>
    <row r="178" spans="2:54" s="13" customFormat="1">
      <c r="B178" s="121"/>
      <c r="D178" s="116" t="s">
        <v>123</v>
      </c>
      <c r="E178" s="122" t="s">
        <v>1</v>
      </c>
      <c r="F178" s="123" t="s">
        <v>125</v>
      </c>
      <c r="H178" s="124"/>
      <c r="I178" s="125"/>
      <c r="K178" s="186"/>
      <c r="L178" s="175"/>
      <c r="M178" s="184"/>
      <c r="N178" s="161"/>
      <c r="O178" s="159"/>
      <c r="P178" s="160"/>
      <c r="Q178" s="222"/>
      <c r="AI178" s="122" t="s">
        <v>123</v>
      </c>
      <c r="AJ178" s="122" t="s">
        <v>67</v>
      </c>
      <c r="AK178" s="13" t="s">
        <v>122</v>
      </c>
      <c r="AL178" s="13" t="s">
        <v>28</v>
      </c>
      <c r="AM178" s="13" t="s">
        <v>65</v>
      </c>
      <c r="AN178" s="122" t="s">
        <v>116</v>
      </c>
    </row>
    <row r="179" spans="2:54" s="1" customFormat="1" ht="24.15" customHeight="1">
      <c r="B179" s="106"/>
      <c r="C179" s="107" t="s">
        <v>170</v>
      </c>
      <c r="D179" s="107" t="s">
        <v>118</v>
      </c>
      <c r="E179" s="108" t="s">
        <v>996</v>
      </c>
      <c r="F179" s="109" t="s">
        <v>997</v>
      </c>
      <c r="G179" s="110" t="s">
        <v>173</v>
      </c>
      <c r="H179" s="111"/>
      <c r="I179" s="112">
        <v>2990</v>
      </c>
      <c r="J179" s="154">
        <f>ROUND(I179*H179,2)</f>
        <v>0</v>
      </c>
      <c r="K179" s="184"/>
      <c r="L179" s="161"/>
      <c r="M179" s="184">
        <v>0</v>
      </c>
      <c r="N179" s="161">
        <f t="shared" si="0"/>
        <v>0</v>
      </c>
      <c r="O179" s="159">
        <f t="shared" si="1"/>
        <v>0</v>
      </c>
      <c r="P179" s="160">
        <f t="shared" si="2"/>
        <v>0</v>
      </c>
      <c r="Q179" s="169"/>
      <c r="AG179" s="113" t="s">
        <v>122</v>
      </c>
      <c r="AI179" s="113" t="s">
        <v>118</v>
      </c>
      <c r="AJ179" s="113" t="s">
        <v>67</v>
      </c>
      <c r="AN179" s="17" t="s">
        <v>116</v>
      </c>
      <c r="AT179" s="114" t="e">
        <f>IF(#REF!="základní",J179,0)</f>
        <v>#REF!</v>
      </c>
      <c r="AU179" s="114" t="e">
        <f>IF(#REF!="snížená",J179,0)</f>
        <v>#REF!</v>
      </c>
      <c r="AV179" s="114" t="e">
        <f>IF(#REF!="zákl. přenesená",J179,0)</f>
        <v>#REF!</v>
      </c>
      <c r="AW179" s="114" t="e">
        <f>IF(#REF!="sníž. přenesená",J179,0)</f>
        <v>#REF!</v>
      </c>
      <c r="AX179" s="114" t="e">
        <f>IF(#REF!="nulová",J179,0)</f>
        <v>#REF!</v>
      </c>
      <c r="AY179" s="17" t="s">
        <v>65</v>
      </c>
      <c r="AZ179" s="114">
        <f>ROUND(I179*H179,2)</f>
        <v>0</v>
      </c>
      <c r="BA179" s="17" t="s">
        <v>122</v>
      </c>
      <c r="BB179" s="113" t="s">
        <v>184</v>
      </c>
    </row>
    <row r="180" spans="2:54" s="14" customFormat="1">
      <c r="B180" s="126"/>
      <c r="D180" s="116" t="s">
        <v>123</v>
      </c>
      <c r="E180" s="127" t="s">
        <v>1</v>
      </c>
      <c r="F180" s="128" t="s">
        <v>602</v>
      </c>
      <c r="H180" s="127"/>
      <c r="I180" s="129"/>
      <c r="K180" s="187"/>
      <c r="L180" s="176"/>
      <c r="M180" s="184"/>
      <c r="N180" s="161"/>
      <c r="O180" s="159"/>
      <c r="P180" s="160"/>
      <c r="Q180" s="223"/>
      <c r="AI180" s="127" t="s">
        <v>123</v>
      </c>
      <c r="AJ180" s="127" t="s">
        <v>67</v>
      </c>
      <c r="AK180" s="14" t="s">
        <v>65</v>
      </c>
      <c r="AL180" s="14" t="s">
        <v>28</v>
      </c>
      <c r="AM180" s="14" t="s">
        <v>57</v>
      </c>
      <c r="AN180" s="127" t="s">
        <v>116</v>
      </c>
    </row>
    <row r="181" spans="2:54" s="12" customFormat="1">
      <c r="B181" s="115"/>
      <c r="D181" s="116" t="s">
        <v>123</v>
      </c>
      <c r="E181" s="117" t="s">
        <v>1</v>
      </c>
      <c r="F181" s="118" t="s">
        <v>998</v>
      </c>
      <c r="H181" s="119"/>
      <c r="I181" s="120"/>
      <c r="K181" s="185"/>
      <c r="L181" s="174"/>
      <c r="M181" s="184"/>
      <c r="N181" s="161"/>
      <c r="O181" s="159"/>
      <c r="P181" s="160"/>
      <c r="Q181" s="221"/>
      <c r="AI181" s="117" t="s">
        <v>123</v>
      </c>
      <c r="AJ181" s="117" t="s">
        <v>67</v>
      </c>
      <c r="AK181" s="12" t="s">
        <v>67</v>
      </c>
      <c r="AL181" s="12" t="s">
        <v>28</v>
      </c>
      <c r="AM181" s="12" t="s">
        <v>57</v>
      </c>
      <c r="AN181" s="117" t="s">
        <v>116</v>
      </c>
    </row>
    <row r="182" spans="2:54" s="12" customFormat="1">
      <c r="B182" s="115"/>
      <c r="D182" s="116" t="s">
        <v>123</v>
      </c>
      <c r="E182" s="117" t="s">
        <v>1</v>
      </c>
      <c r="F182" s="118" t="s">
        <v>999</v>
      </c>
      <c r="H182" s="119"/>
      <c r="I182" s="120"/>
      <c r="K182" s="185"/>
      <c r="L182" s="174"/>
      <c r="M182" s="184"/>
      <c r="N182" s="161"/>
      <c r="O182" s="159"/>
      <c r="P182" s="160"/>
      <c r="Q182" s="221"/>
      <c r="AI182" s="117" t="s">
        <v>123</v>
      </c>
      <c r="AJ182" s="117" t="s">
        <v>67</v>
      </c>
      <c r="AK182" s="12" t="s">
        <v>67</v>
      </c>
      <c r="AL182" s="12" t="s">
        <v>28</v>
      </c>
      <c r="AM182" s="12" t="s">
        <v>57</v>
      </c>
      <c r="AN182" s="117" t="s">
        <v>116</v>
      </c>
    </row>
    <row r="183" spans="2:54" s="12" customFormat="1">
      <c r="B183" s="115"/>
      <c r="D183" s="116" t="s">
        <v>123</v>
      </c>
      <c r="E183" s="117" t="s">
        <v>1</v>
      </c>
      <c r="F183" s="118" t="s">
        <v>1000</v>
      </c>
      <c r="H183" s="119"/>
      <c r="I183" s="120"/>
      <c r="K183" s="185"/>
      <c r="L183" s="174"/>
      <c r="M183" s="184"/>
      <c r="N183" s="161"/>
      <c r="O183" s="159"/>
      <c r="P183" s="160"/>
      <c r="Q183" s="221"/>
      <c r="AI183" s="117" t="s">
        <v>123</v>
      </c>
      <c r="AJ183" s="117" t="s">
        <v>67</v>
      </c>
      <c r="AK183" s="12" t="s">
        <v>67</v>
      </c>
      <c r="AL183" s="12" t="s">
        <v>28</v>
      </c>
      <c r="AM183" s="12" t="s">
        <v>57</v>
      </c>
      <c r="AN183" s="117" t="s">
        <v>116</v>
      </c>
    </row>
    <row r="184" spans="2:54" s="13" customFormat="1">
      <c r="B184" s="121"/>
      <c r="D184" s="116" t="s">
        <v>123</v>
      </c>
      <c r="E184" s="122" t="s">
        <v>1</v>
      </c>
      <c r="F184" s="123" t="s">
        <v>125</v>
      </c>
      <c r="H184" s="124"/>
      <c r="I184" s="125"/>
      <c r="K184" s="186"/>
      <c r="L184" s="175"/>
      <c r="M184" s="184"/>
      <c r="N184" s="161"/>
      <c r="O184" s="159"/>
      <c r="P184" s="160"/>
      <c r="Q184" s="222"/>
      <c r="AI184" s="122" t="s">
        <v>123</v>
      </c>
      <c r="AJ184" s="122" t="s">
        <v>67</v>
      </c>
      <c r="AK184" s="13" t="s">
        <v>122</v>
      </c>
      <c r="AL184" s="13" t="s">
        <v>28</v>
      </c>
      <c r="AM184" s="13" t="s">
        <v>65</v>
      </c>
      <c r="AN184" s="122" t="s">
        <v>116</v>
      </c>
    </row>
    <row r="185" spans="2:54" s="1" customFormat="1" ht="24.15" customHeight="1">
      <c r="B185" s="106"/>
      <c r="C185" s="107" t="s">
        <v>168</v>
      </c>
      <c r="D185" s="107" t="s">
        <v>118</v>
      </c>
      <c r="E185" s="108" t="s">
        <v>1001</v>
      </c>
      <c r="F185" s="109" t="s">
        <v>1002</v>
      </c>
      <c r="G185" s="110" t="s">
        <v>173</v>
      </c>
      <c r="H185" s="111"/>
      <c r="I185" s="112">
        <v>594</v>
      </c>
      <c r="J185" s="154">
        <f>ROUND(I185*H185,2)</f>
        <v>0</v>
      </c>
      <c r="K185" s="184"/>
      <c r="L185" s="161"/>
      <c r="M185" s="184">
        <v>0</v>
      </c>
      <c r="N185" s="161">
        <f t="shared" si="0"/>
        <v>0</v>
      </c>
      <c r="O185" s="159">
        <f t="shared" si="1"/>
        <v>0</v>
      </c>
      <c r="P185" s="160">
        <f t="shared" si="2"/>
        <v>0</v>
      </c>
      <c r="Q185" s="169"/>
      <c r="AG185" s="113" t="s">
        <v>122</v>
      </c>
      <c r="AI185" s="113" t="s">
        <v>118</v>
      </c>
      <c r="AJ185" s="113" t="s">
        <v>67</v>
      </c>
      <c r="AN185" s="17" t="s">
        <v>116</v>
      </c>
      <c r="AT185" s="114" t="e">
        <f>IF(#REF!="základní",J185,0)</f>
        <v>#REF!</v>
      </c>
      <c r="AU185" s="114" t="e">
        <f>IF(#REF!="snížená",J185,0)</f>
        <v>#REF!</v>
      </c>
      <c r="AV185" s="114" t="e">
        <f>IF(#REF!="zákl. přenesená",J185,0)</f>
        <v>#REF!</v>
      </c>
      <c r="AW185" s="114" t="e">
        <f>IF(#REF!="sníž. přenesená",J185,0)</f>
        <v>#REF!</v>
      </c>
      <c r="AX185" s="114" t="e">
        <f>IF(#REF!="nulová",J185,0)</f>
        <v>#REF!</v>
      </c>
      <c r="AY185" s="17" t="s">
        <v>65</v>
      </c>
      <c r="AZ185" s="114">
        <f>ROUND(I185*H185,2)</f>
        <v>0</v>
      </c>
      <c r="BA185" s="17" t="s">
        <v>122</v>
      </c>
      <c r="BB185" s="113" t="s">
        <v>188</v>
      </c>
    </row>
    <row r="186" spans="2:54" s="12" customFormat="1">
      <c r="B186" s="115"/>
      <c r="D186" s="116" t="s">
        <v>123</v>
      </c>
      <c r="E186" s="117" t="s">
        <v>1</v>
      </c>
      <c r="F186" s="118" t="s">
        <v>1003</v>
      </c>
      <c r="H186" s="119"/>
      <c r="I186" s="120"/>
      <c r="K186" s="185"/>
      <c r="L186" s="174"/>
      <c r="M186" s="184"/>
      <c r="N186" s="161"/>
      <c r="O186" s="159"/>
      <c r="P186" s="160"/>
      <c r="Q186" s="221"/>
      <c r="AI186" s="117" t="s">
        <v>123</v>
      </c>
      <c r="AJ186" s="117" t="s">
        <v>67</v>
      </c>
      <c r="AK186" s="12" t="s">
        <v>67</v>
      </c>
      <c r="AL186" s="12" t="s">
        <v>28</v>
      </c>
      <c r="AM186" s="12" t="s">
        <v>57</v>
      </c>
      <c r="AN186" s="117" t="s">
        <v>116</v>
      </c>
    </row>
    <row r="187" spans="2:54" s="13" customFormat="1">
      <c r="B187" s="121"/>
      <c r="D187" s="116" t="s">
        <v>123</v>
      </c>
      <c r="E187" s="122" t="s">
        <v>1</v>
      </c>
      <c r="F187" s="123" t="s">
        <v>125</v>
      </c>
      <c r="H187" s="124"/>
      <c r="I187" s="125"/>
      <c r="K187" s="186"/>
      <c r="L187" s="175"/>
      <c r="M187" s="184"/>
      <c r="N187" s="161"/>
      <c r="O187" s="159"/>
      <c r="P187" s="160"/>
      <c r="Q187" s="222"/>
      <c r="AI187" s="122" t="s">
        <v>123</v>
      </c>
      <c r="AJ187" s="122" t="s">
        <v>67</v>
      </c>
      <c r="AK187" s="13" t="s">
        <v>122</v>
      </c>
      <c r="AL187" s="13" t="s">
        <v>28</v>
      </c>
      <c r="AM187" s="13" t="s">
        <v>65</v>
      </c>
      <c r="AN187" s="122" t="s">
        <v>116</v>
      </c>
    </row>
    <row r="188" spans="2:54" s="1" customFormat="1" ht="44.25" customHeight="1">
      <c r="B188" s="106"/>
      <c r="C188" s="107" t="s">
        <v>181</v>
      </c>
      <c r="D188" s="107" t="s">
        <v>118</v>
      </c>
      <c r="E188" s="108" t="s">
        <v>1004</v>
      </c>
      <c r="F188" s="109" t="s">
        <v>1005</v>
      </c>
      <c r="G188" s="110" t="s">
        <v>160</v>
      </c>
      <c r="H188" s="111"/>
      <c r="I188" s="112">
        <v>2528</v>
      </c>
      <c r="J188" s="154">
        <f>ROUND(I188*H188,2)</f>
        <v>0</v>
      </c>
      <c r="K188" s="184"/>
      <c r="L188" s="161"/>
      <c r="M188" s="184">
        <v>0</v>
      </c>
      <c r="N188" s="161">
        <f t="shared" si="0"/>
        <v>0</v>
      </c>
      <c r="O188" s="159">
        <f t="shared" si="1"/>
        <v>0</v>
      </c>
      <c r="P188" s="160">
        <f t="shared" si="2"/>
        <v>0</v>
      </c>
      <c r="Q188" s="169"/>
      <c r="AG188" s="113" t="s">
        <v>122</v>
      </c>
      <c r="AI188" s="113" t="s">
        <v>118</v>
      </c>
      <c r="AJ188" s="113" t="s">
        <v>67</v>
      </c>
      <c r="AN188" s="17" t="s">
        <v>116</v>
      </c>
      <c r="AT188" s="114" t="e">
        <f>IF(#REF!="základní",J188,0)</f>
        <v>#REF!</v>
      </c>
      <c r="AU188" s="114" t="e">
        <f>IF(#REF!="snížená",J188,0)</f>
        <v>#REF!</v>
      </c>
      <c r="AV188" s="114" t="e">
        <f>IF(#REF!="zákl. přenesená",J188,0)</f>
        <v>#REF!</v>
      </c>
      <c r="AW188" s="114" t="e">
        <f>IF(#REF!="sníž. přenesená",J188,0)</f>
        <v>#REF!</v>
      </c>
      <c r="AX188" s="114" t="e">
        <f>IF(#REF!="nulová",J188,0)</f>
        <v>#REF!</v>
      </c>
      <c r="AY188" s="17" t="s">
        <v>65</v>
      </c>
      <c r="AZ188" s="114">
        <f>ROUND(I188*H188,2)</f>
        <v>0</v>
      </c>
      <c r="BA188" s="17" t="s">
        <v>122</v>
      </c>
      <c r="BB188" s="113" t="s">
        <v>199</v>
      </c>
    </row>
    <row r="189" spans="2:54" s="12" customFormat="1">
      <c r="B189" s="115"/>
      <c r="D189" s="116" t="s">
        <v>123</v>
      </c>
      <c r="E189" s="117" t="s">
        <v>1</v>
      </c>
      <c r="F189" s="118" t="s">
        <v>1006</v>
      </c>
      <c r="H189" s="119"/>
      <c r="I189" s="120"/>
      <c r="K189" s="185"/>
      <c r="L189" s="174"/>
      <c r="M189" s="184"/>
      <c r="N189" s="161"/>
      <c r="O189" s="159"/>
      <c r="P189" s="160"/>
      <c r="Q189" s="221"/>
      <c r="AI189" s="117" t="s">
        <v>123</v>
      </c>
      <c r="AJ189" s="117" t="s">
        <v>67</v>
      </c>
      <c r="AK189" s="12" t="s">
        <v>67</v>
      </c>
      <c r="AL189" s="12" t="s">
        <v>28</v>
      </c>
      <c r="AM189" s="12" t="s">
        <v>57</v>
      </c>
      <c r="AN189" s="117" t="s">
        <v>116</v>
      </c>
    </row>
    <row r="190" spans="2:54" s="13" customFormat="1">
      <c r="B190" s="121"/>
      <c r="D190" s="116" t="s">
        <v>123</v>
      </c>
      <c r="E190" s="122" t="s">
        <v>1</v>
      </c>
      <c r="F190" s="123" t="s">
        <v>125</v>
      </c>
      <c r="H190" s="124"/>
      <c r="I190" s="125"/>
      <c r="K190" s="186"/>
      <c r="L190" s="175"/>
      <c r="M190" s="184"/>
      <c r="N190" s="161"/>
      <c r="O190" s="159"/>
      <c r="P190" s="160"/>
      <c r="Q190" s="222"/>
      <c r="AI190" s="122" t="s">
        <v>123</v>
      </c>
      <c r="AJ190" s="122" t="s">
        <v>67</v>
      </c>
      <c r="AK190" s="13" t="s">
        <v>122</v>
      </c>
      <c r="AL190" s="13" t="s">
        <v>28</v>
      </c>
      <c r="AM190" s="13" t="s">
        <v>65</v>
      </c>
      <c r="AN190" s="122" t="s">
        <v>116</v>
      </c>
    </row>
    <row r="191" spans="2:54" s="1" customFormat="1" ht="24.15" customHeight="1">
      <c r="B191" s="106"/>
      <c r="C191" s="130" t="s">
        <v>174</v>
      </c>
      <c r="D191" s="130" t="s">
        <v>224</v>
      </c>
      <c r="E191" s="131" t="s">
        <v>1007</v>
      </c>
      <c r="F191" s="132" t="s">
        <v>1008</v>
      </c>
      <c r="G191" s="133" t="s">
        <v>160</v>
      </c>
      <c r="H191" s="134"/>
      <c r="I191" s="135">
        <v>1034</v>
      </c>
      <c r="J191" s="155">
        <f>ROUND(I191*H191,2)</f>
        <v>0</v>
      </c>
      <c r="K191" s="196"/>
      <c r="L191" s="161"/>
      <c r="M191" s="184">
        <v>0</v>
      </c>
      <c r="N191" s="161">
        <f t="shared" si="0"/>
        <v>0</v>
      </c>
      <c r="O191" s="159">
        <f t="shared" si="1"/>
        <v>0</v>
      </c>
      <c r="P191" s="160">
        <f t="shared" si="2"/>
        <v>0</v>
      </c>
      <c r="Q191" s="169"/>
      <c r="AG191" s="113" t="s">
        <v>140</v>
      </c>
      <c r="AI191" s="113" t="s">
        <v>224</v>
      </c>
      <c r="AJ191" s="113" t="s">
        <v>67</v>
      </c>
      <c r="AN191" s="17" t="s">
        <v>116</v>
      </c>
      <c r="AT191" s="114" t="e">
        <f>IF(#REF!="základní",J191,0)</f>
        <v>#REF!</v>
      </c>
      <c r="AU191" s="114" t="e">
        <f>IF(#REF!="snížená",J191,0)</f>
        <v>#REF!</v>
      </c>
      <c r="AV191" s="114" t="e">
        <f>IF(#REF!="zákl. přenesená",J191,0)</f>
        <v>#REF!</v>
      </c>
      <c r="AW191" s="114" t="e">
        <f>IF(#REF!="sníž. přenesená",J191,0)</f>
        <v>#REF!</v>
      </c>
      <c r="AX191" s="114" t="e">
        <f>IF(#REF!="nulová",J191,0)</f>
        <v>#REF!</v>
      </c>
      <c r="AY191" s="17" t="s">
        <v>65</v>
      </c>
      <c r="AZ191" s="114">
        <f>ROUND(I191*H191,2)</f>
        <v>0</v>
      </c>
      <c r="BA191" s="17" t="s">
        <v>122</v>
      </c>
      <c r="BB191" s="113" t="s">
        <v>203</v>
      </c>
    </row>
    <row r="192" spans="2:54" s="1" customFormat="1" ht="21.75" customHeight="1">
      <c r="B192" s="106"/>
      <c r="C192" s="107" t="s">
        <v>196</v>
      </c>
      <c r="D192" s="107" t="s">
        <v>118</v>
      </c>
      <c r="E192" s="108" t="s">
        <v>604</v>
      </c>
      <c r="F192" s="109" t="s">
        <v>605</v>
      </c>
      <c r="G192" s="110" t="s">
        <v>121</v>
      </c>
      <c r="H192" s="111"/>
      <c r="I192" s="112">
        <v>113</v>
      </c>
      <c r="J192" s="154">
        <f>ROUND(I192*H192,2)</f>
        <v>0</v>
      </c>
      <c r="K192" s="184"/>
      <c r="L192" s="161"/>
      <c r="M192" s="184">
        <v>0</v>
      </c>
      <c r="N192" s="161">
        <f t="shared" si="0"/>
        <v>0</v>
      </c>
      <c r="O192" s="159">
        <f t="shared" si="1"/>
        <v>0</v>
      </c>
      <c r="P192" s="160">
        <f t="shared" si="2"/>
        <v>0</v>
      </c>
      <c r="Q192" s="169"/>
      <c r="AG192" s="113" t="s">
        <v>122</v>
      </c>
      <c r="AI192" s="113" t="s">
        <v>118</v>
      </c>
      <c r="AJ192" s="113" t="s">
        <v>67</v>
      </c>
      <c r="AN192" s="17" t="s">
        <v>116</v>
      </c>
      <c r="AT192" s="114" t="e">
        <f>IF(#REF!="základní",J192,0)</f>
        <v>#REF!</v>
      </c>
      <c r="AU192" s="114" t="e">
        <f>IF(#REF!="snížená",J192,0)</f>
        <v>#REF!</v>
      </c>
      <c r="AV192" s="114" t="e">
        <f>IF(#REF!="zákl. přenesená",J192,0)</f>
        <v>#REF!</v>
      </c>
      <c r="AW192" s="114" t="e">
        <f>IF(#REF!="sníž. přenesená",J192,0)</f>
        <v>#REF!</v>
      </c>
      <c r="AX192" s="114" t="e">
        <f>IF(#REF!="nulová",J192,0)</f>
        <v>#REF!</v>
      </c>
      <c r="AY192" s="17" t="s">
        <v>65</v>
      </c>
      <c r="AZ192" s="114">
        <f>ROUND(I192*H192,2)</f>
        <v>0</v>
      </c>
      <c r="BA192" s="17" t="s">
        <v>122</v>
      </c>
      <c r="BB192" s="113" t="s">
        <v>208</v>
      </c>
    </row>
    <row r="193" spans="2:54" s="12" customFormat="1">
      <c r="B193" s="115"/>
      <c r="D193" s="116" t="s">
        <v>123</v>
      </c>
      <c r="E193" s="117" t="s">
        <v>1</v>
      </c>
      <c r="F193" s="118" t="s">
        <v>1009</v>
      </c>
      <c r="H193" s="119"/>
      <c r="I193" s="120"/>
      <c r="K193" s="185"/>
      <c r="L193" s="174"/>
      <c r="M193" s="184"/>
      <c r="N193" s="161"/>
      <c r="O193" s="159"/>
      <c r="P193" s="160"/>
      <c r="Q193" s="221"/>
      <c r="AI193" s="117" t="s">
        <v>123</v>
      </c>
      <c r="AJ193" s="117" t="s">
        <v>67</v>
      </c>
      <c r="AK193" s="12" t="s">
        <v>67</v>
      </c>
      <c r="AL193" s="12" t="s">
        <v>28</v>
      </c>
      <c r="AM193" s="12" t="s">
        <v>57</v>
      </c>
      <c r="AN193" s="117" t="s">
        <v>116</v>
      </c>
    </row>
    <row r="194" spans="2:54" s="13" customFormat="1">
      <c r="B194" s="121"/>
      <c r="D194" s="116" t="s">
        <v>123</v>
      </c>
      <c r="E194" s="122" t="s">
        <v>1</v>
      </c>
      <c r="F194" s="123" t="s">
        <v>125</v>
      </c>
      <c r="H194" s="124"/>
      <c r="I194" s="125"/>
      <c r="K194" s="186"/>
      <c r="L194" s="175"/>
      <c r="M194" s="184"/>
      <c r="N194" s="161"/>
      <c r="O194" s="159"/>
      <c r="P194" s="160"/>
      <c r="Q194" s="222"/>
      <c r="AI194" s="122" t="s">
        <v>123</v>
      </c>
      <c r="AJ194" s="122" t="s">
        <v>67</v>
      </c>
      <c r="AK194" s="13" t="s">
        <v>122</v>
      </c>
      <c r="AL194" s="13" t="s">
        <v>28</v>
      </c>
      <c r="AM194" s="13" t="s">
        <v>65</v>
      </c>
      <c r="AN194" s="122" t="s">
        <v>116</v>
      </c>
    </row>
    <row r="195" spans="2:54" s="1" customFormat="1" ht="24.15" customHeight="1">
      <c r="B195" s="106"/>
      <c r="C195" s="107" t="s">
        <v>179</v>
      </c>
      <c r="D195" s="107" t="s">
        <v>118</v>
      </c>
      <c r="E195" s="108" t="s">
        <v>780</v>
      </c>
      <c r="F195" s="109" t="s">
        <v>781</v>
      </c>
      <c r="G195" s="110" t="s">
        <v>121</v>
      </c>
      <c r="H195" s="111"/>
      <c r="I195" s="112">
        <v>244</v>
      </c>
      <c r="J195" s="154">
        <f>ROUND(I195*H195,2)</f>
        <v>0</v>
      </c>
      <c r="K195" s="184"/>
      <c r="L195" s="161"/>
      <c r="M195" s="184">
        <v>0</v>
      </c>
      <c r="N195" s="161">
        <f t="shared" si="0"/>
        <v>0</v>
      </c>
      <c r="O195" s="159">
        <f t="shared" si="1"/>
        <v>0</v>
      </c>
      <c r="P195" s="160">
        <f t="shared" si="2"/>
        <v>0</v>
      </c>
      <c r="Q195" s="169"/>
      <c r="AG195" s="113" t="s">
        <v>122</v>
      </c>
      <c r="AI195" s="113" t="s">
        <v>118</v>
      </c>
      <c r="AJ195" s="113" t="s">
        <v>67</v>
      </c>
      <c r="AN195" s="17" t="s">
        <v>116</v>
      </c>
      <c r="AT195" s="114" t="e">
        <f>IF(#REF!="základní",J195,0)</f>
        <v>#REF!</v>
      </c>
      <c r="AU195" s="114" t="e">
        <f>IF(#REF!="snížená",J195,0)</f>
        <v>#REF!</v>
      </c>
      <c r="AV195" s="114" t="e">
        <f>IF(#REF!="zákl. přenesená",J195,0)</f>
        <v>#REF!</v>
      </c>
      <c r="AW195" s="114" t="e">
        <f>IF(#REF!="sníž. přenesená",J195,0)</f>
        <v>#REF!</v>
      </c>
      <c r="AX195" s="114" t="e">
        <f>IF(#REF!="nulová",J195,0)</f>
        <v>#REF!</v>
      </c>
      <c r="AY195" s="17" t="s">
        <v>65</v>
      </c>
      <c r="AZ195" s="114">
        <f>ROUND(I195*H195,2)</f>
        <v>0</v>
      </c>
      <c r="BA195" s="17" t="s">
        <v>122</v>
      </c>
      <c r="BB195" s="113" t="s">
        <v>213</v>
      </c>
    </row>
    <row r="196" spans="2:54" s="12" customFormat="1">
      <c r="B196" s="115"/>
      <c r="D196" s="116" t="s">
        <v>123</v>
      </c>
      <c r="E196" s="117" t="s">
        <v>1</v>
      </c>
      <c r="F196" s="118" t="s">
        <v>1010</v>
      </c>
      <c r="H196" s="119"/>
      <c r="I196" s="120"/>
      <c r="K196" s="185"/>
      <c r="L196" s="174"/>
      <c r="M196" s="184"/>
      <c r="N196" s="161"/>
      <c r="O196" s="159"/>
      <c r="P196" s="160"/>
      <c r="Q196" s="221"/>
      <c r="AI196" s="117" t="s">
        <v>123</v>
      </c>
      <c r="AJ196" s="117" t="s">
        <v>67</v>
      </c>
      <c r="AK196" s="12" t="s">
        <v>67</v>
      </c>
      <c r="AL196" s="12" t="s">
        <v>28</v>
      </c>
      <c r="AM196" s="12" t="s">
        <v>57</v>
      </c>
      <c r="AN196" s="117" t="s">
        <v>116</v>
      </c>
    </row>
    <row r="197" spans="2:54" s="12" customFormat="1">
      <c r="B197" s="115"/>
      <c r="D197" s="116" t="s">
        <v>123</v>
      </c>
      <c r="E197" s="117" t="s">
        <v>1</v>
      </c>
      <c r="F197" s="118" t="s">
        <v>1011</v>
      </c>
      <c r="H197" s="119"/>
      <c r="I197" s="120"/>
      <c r="K197" s="185"/>
      <c r="L197" s="174"/>
      <c r="M197" s="184"/>
      <c r="N197" s="161"/>
      <c r="O197" s="159"/>
      <c r="P197" s="160"/>
      <c r="Q197" s="221"/>
      <c r="AI197" s="117" t="s">
        <v>123</v>
      </c>
      <c r="AJ197" s="117" t="s">
        <v>67</v>
      </c>
      <c r="AK197" s="12" t="s">
        <v>67</v>
      </c>
      <c r="AL197" s="12" t="s">
        <v>28</v>
      </c>
      <c r="AM197" s="12" t="s">
        <v>57</v>
      </c>
      <c r="AN197" s="117" t="s">
        <v>116</v>
      </c>
    </row>
    <row r="198" spans="2:54" s="12" customFormat="1">
      <c r="B198" s="115"/>
      <c r="D198" s="116" t="s">
        <v>123</v>
      </c>
      <c r="E198" s="117" t="s">
        <v>1</v>
      </c>
      <c r="F198" s="118" t="s">
        <v>1012</v>
      </c>
      <c r="H198" s="119"/>
      <c r="I198" s="120"/>
      <c r="K198" s="185"/>
      <c r="L198" s="174"/>
      <c r="M198" s="184"/>
      <c r="N198" s="161"/>
      <c r="O198" s="159"/>
      <c r="P198" s="160"/>
      <c r="Q198" s="221"/>
      <c r="AI198" s="117" t="s">
        <v>123</v>
      </c>
      <c r="AJ198" s="117" t="s">
        <v>67</v>
      </c>
      <c r="AK198" s="12" t="s">
        <v>67</v>
      </c>
      <c r="AL198" s="12" t="s">
        <v>28</v>
      </c>
      <c r="AM198" s="12" t="s">
        <v>57</v>
      </c>
      <c r="AN198" s="117" t="s">
        <v>116</v>
      </c>
    </row>
    <row r="199" spans="2:54" s="13" customFormat="1">
      <c r="B199" s="121"/>
      <c r="D199" s="116" t="s">
        <v>123</v>
      </c>
      <c r="E199" s="122" t="s">
        <v>1</v>
      </c>
      <c r="F199" s="123" t="s">
        <v>125</v>
      </c>
      <c r="H199" s="124"/>
      <c r="I199" s="125"/>
      <c r="K199" s="186"/>
      <c r="L199" s="175"/>
      <c r="M199" s="184"/>
      <c r="N199" s="161"/>
      <c r="O199" s="159"/>
      <c r="P199" s="160"/>
      <c r="Q199" s="222"/>
      <c r="AI199" s="122" t="s">
        <v>123</v>
      </c>
      <c r="AJ199" s="122" t="s">
        <v>67</v>
      </c>
      <c r="AK199" s="13" t="s">
        <v>122</v>
      </c>
      <c r="AL199" s="13" t="s">
        <v>28</v>
      </c>
      <c r="AM199" s="13" t="s">
        <v>65</v>
      </c>
      <c r="AN199" s="122" t="s">
        <v>116</v>
      </c>
    </row>
    <row r="200" spans="2:54" s="1" customFormat="1" ht="24.15" customHeight="1">
      <c r="B200" s="106"/>
      <c r="C200" s="107" t="s">
        <v>205</v>
      </c>
      <c r="D200" s="107" t="s">
        <v>118</v>
      </c>
      <c r="E200" s="108" t="s">
        <v>1013</v>
      </c>
      <c r="F200" s="109" t="s">
        <v>1014</v>
      </c>
      <c r="G200" s="110" t="s">
        <v>121</v>
      </c>
      <c r="H200" s="111"/>
      <c r="I200" s="112">
        <v>372</v>
      </c>
      <c r="J200" s="154">
        <f>ROUND(I200*H200,2)</f>
        <v>0</v>
      </c>
      <c r="K200" s="184"/>
      <c r="L200" s="161"/>
      <c r="M200" s="184">
        <v>0</v>
      </c>
      <c r="N200" s="161">
        <f t="shared" si="0"/>
        <v>0</v>
      </c>
      <c r="O200" s="159">
        <f t="shared" si="1"/>
        <v>0</v>
      </c>
      <c r="P200" s="160">
        <f t="shared" si="2"/>
        <v>0</v>
      </c>
      <c r="Q200" s="169"/>
      <c r="AG200" s="113" t="s">
        <v>122</v>
      </c>
      <c r="AI200" s="113" t="s">
        <v>118</v>
      </c>
      <c r="AJ200" s="113" t="s">
        <v>67</v>
      </c>
      <c r="AN200" s="17" t="s">
        <v>116</v>
      </c>
      <c r="AT200" s="114" t="e">
        <f>IF(#REF!="základní",J200,0)</f>
        <v>#REF!</v>
      </c>
      <c r="AU200" s="114" t="e">
        <f>IF(#REF!="snížená",J200,0)</f>
        <v>#REF!</v>
      </c>
      <c r="AV200" s="114" t="e">
        <f>IF(#REF!="zákl. přenesená",J200,0)</f>
        <v>#REF!</v>
      </c>
      <c r="AW200" s="114" t="e">
        <f>IF(#REF!="sníž. přenesená",J200,0)</f>
        <v>#REF!</v>
      </c>
      <c r="AX200" s="114" t="e">
        <f>IF(#REF!="nulová",J200,0)</f>
        <v>#REF!</v>
      </c>
      <c r="AY200" s="17" t="s">
        <v>65</v>
      </c>
      <c r="AZ200" s="114">
        <f>ROUND(I200*H200,2)</f>
        <v>0</v>
      </c>
      <c r="BA200" s="17" t="s">
        <v>122</v>
      </c>
      <c r="BB200" s="113" t="s">
        <v>217</v>
      </c>
    </row>
    <row r="201" spans="2:54" s="12" customFormat="1">
      <c r="B201" s="115"/>
      <c r="D201" s="116" t="s">
        <v>123</v>
      </c>
      <c r="E201" s="117" t="s">
        <v>1</v>
      </c>
      <c r="F201" s="118" t="s">
        <v>1015</v>
      </c>
      <c r="H201" s="119"/>
      <c r="I201" s="120"/>
      <c r="K201" s="185"/>
      <c r="L201" s="174"/>
      <c r="M201" s="184"/>
      <c r="N201" s="161"/>
      <c r="O201" s="159"/>
      <c r="P201" s="160"/>
      <c r="Q201" s="221"/>
      <c r="AI201" s="117" t="s">
        <v>123</v>
      </c>
      <c r="AJ201" s="117" t="s">
        <v>67</v>
      </c>
      <c r="AK201" s="12" t="s">
        <v>67</v>
      </c>
      <c r="AL201" s="12" t="s">
        <v>28</v>
      </c>
      <c r="AM201" s="12" t="s">
        <v>57</v>
      </c>
      <c r="AN201" s="117" t="s">
        <v>116</v>
      </c>
    </row>
    <row r="202" spans="2:54" s="12" customFormat="1">
      <c r="B202" s="115"/>
      <c r="D202" s="116" t="s">
        <v>123</v>
      </c>
      <c r="E202" s="117" t="s">
        <v>1</v>
      </c>
      <c r="F202" s="118" t="s">
        <v>1012</v>
      </c>
      <c r="H202" s="119"/>
      <c r="I202" s="120"/>
      <c r="K202" s="185"/>
      <c r="L202" s="174"/>
      <c r="M202" s="184"/>
      <c r="N202" s="161"/>
      <c r="O202" s="159"/>
      <c r="P202" s="160"/>
      <c r="Q202" s="221"/>
      <c r="AI202" s="117" t="s">
        <v>123</v>
      </c>
      <c r="AJ202" s="117" t="s">
        <v>67</v>
      </c>
      <c r="AK202" s="12" t="s">
        <v>67</v>
      </c>
      <c r="AL202" s="12" t="s">
        <v>28</v>
      </c>
      <c r="AM202" s="12" t="s">
        <v>57</v>
      </c>
      <c r="AN202" s="117" t="s">
        <v>116</v>
      </c>
    </row>
    <row r="203" spans="2:54" s="13" customFormat="1">
      <c r="B203" s="121"/>
      <c r="D203" s="116" t="s">
        <v>123</v>
      </c>
      <c r="E203" s="122" t="s">
        <v>1</v>
      </c>
      <c r="F203" s="123" t="s">
        <v>125</v>
      </c>
      <c r="H203" s="124"/>
      <c r="I203" s="125"/>
      <c r="K203" s="186"/>
      <c r="L203" s="175"/>
      <c r="M203" s="184"/>
      <c r="N203" s="161"/>
      <c r="O203" s="159"/>
      <c r="P203" s="160"/>
      <c r="Q203" s="222"/>
      <c r="AI203" s="122" t="s">
        <v>123</v>
      </c>
      <c r="AJ203" s="122" t="s">
        <v>67</v>
      </c>
      <c r="AK203" s="13" t="s">
        <v>122</v>
      </c>
      <c r="AL203" s="13" t="s">
        <v>28</v>
      </c>
      <c r="AM203" s="13" t="s">
        <v>65</v>
      </c>
      <c r="AN203" s="122" t="s">
        <v>116</v>
      </c>
    </row>
    <row r="204" spans="2:54" s="1" customFormat="1" ht="21.75" customHeight="1">
      <c r="B204" s="106"/>
      <c r="C204" s="107" t="s">
        <v>184</v>
      </c>
      <c r="D204" s="107" t="s">
        <v>118</v>
      </c>
      <c r="E204" s="108" t="s">
        <v>607</v>
      </c>
      <c r="F204" s="109" t="s">
        <v>608</v>
      </c>
      <c r="G204" s="110" t="s">
        <v>121</v>
      </c>
      <c r="H204" s="111"/>
      <c r="I204" s="112">
        <v>57.5</v>
      </c>
      <c r="J204" s="154">
        <f>ROUND(I204*H204,2)</f>
        <v>0</v>
      </c>
      <c r="K204" s="184"/>
      <c r="L204" s="161"/>
      <c r="M204" s="184">
        <v>0</v>
      </c>
      <c r="N204" s="161">
        <f t="shared" ref="N204:N263" si="3">M204*I204</f>
        <v>0</v>
      </c>
      <c r="O204" s="159">
        <f t="shared" ref="O204:O263" si="4">H204-M204-K204</f>
        <v>0</v>
      </c>
      <c r="P204" s="160">
        <f t="shared" ref="P204:P263" si="5">J204-N204-L204</f>
        <v>0</v>
      </c>
      <c r="Q204" s="169"/>
      <c r="AG204" s="113" t="s">
        <v>122</v>
      </c>
      <c r="AI204" s="113" t="s">
        <v>118</v>
      </c>
      <c r="AJ204" s="113" t="s">
        <v>67</v>
      </c>
      <c r="AN204" s="17" t="s">
        <v>116</v>
      </c>
      <c r="AT204" s="114" t="e">
        <f>IF(#REF!="základní",J204,0)</f>
        <v>#REF!</v>
      </c>
      <c r="AU204" s="114" t="e">
        <f>IF(#REF!="snížená",J204,0)</f>
        <v>#REF!</v>
      </c>
      <c r="AV204" s="114" t="e">
        <f>IF(#REF!="zákl. přenesená",J204,0)</f>
        <v>#REF!</v>
      </c>
      <c r="AW204" s="114" t="e">
        <f>IF(#REF!="sníž. přenesená",J204,0)</f>
        <v>#REF!</v>
      </c>
      <c r="AX204" s="114" t="e">
        <f>IF(#REF!="nulová",J204,0)</f>
        <v>#REF!</v>
      </c>
      <c r="AY204" s="17" t="s">
        <v>65</v>
      </c>
      <c r="AZ204" s="114">
        <f>ROUND(I204*H204,2)</f>
        <v>0</v>
      </c>
      <c r="BA204" s="17" t="s">
        <v>122</v>
      </c>
      <c r="BB204" s="113" t="s">
        <v>221</v>
      </c>
    </row>
    <row r="205" spans="2:54" s="1" customFormat="1" ht="24.15" customHeight="1">
      <c r="B205" s="106"/>
      <c r="C205" s="107" t="s">
        <v>6</v>
      </c>
      <c r="D205" s="107" t="s">
        <v>118</v>
      </c>
      <c r="E205" s="108" t="s">
        <v>784</v>
      </c>
      <c r="F205" s="109" t="s">
        <v>785</v>
      </c>
      <c r="G205" s="110" t="s">
        <v>121</v>
      </c>
      <c r="H205" s="111"/>
      <c r="I205" s="112">
        <v>140</v>
      </c>
      <c r="J205" s="154">
        <f>ROUND(I205*H205,2)</f>
        <v>0</v>
      </c>
      <c r="K205" s="184"/>
      <c r="L205" s="161"/>
      <c r="M205" s="184">
        <v>0</v>
      </c>
      <c r="N205" s="161">
        <f t="shared" si="3"/>
        <v>0</v>
      </c>
      <c r="O205" s="159">
        <f t="shared" si="4"/>
        <v>0</v>
      </c>
      <c r="P205" s="160">
        <f t="shared" si="5"/>
        <v>0</v>
      </c>
      <c r="Q205" s="169"/>
      <c r="AG205" s="113" t="s">
        <v>122</v>
      </c>
      <c r="AI205" s="113" t="s">
        <v>118</v>
      </c>
      <c r="AJ205" s="113" t="s">
        <v>67</v>
      </c>
      <c r="AN205" s="17" t="s">
        <v>116</v>
      </c>
      <c r="AT205" s="114" t="e">
        <f>IF(#REF!="základní",J205,0)</f>
        <v>#REF!</v>
      </c>
      <c r="AU205" s="114" t="e">
        <f>IF(#REF!="snížená",J205,0)</f>
        <v>#REF!</v>
      </c>
      <c r="AV205" s="114" t="e">
        <f>IF(#REF!="zákl. přenesená",J205,0)</f>
        <v>#REF!</v>
      </c>
      <c r="AW205" s="114" t="e">
        <f>IF(#REF!="sníž. přenesená",J205,0)</f>
        <v>#REF!</v>
      </c>
      <c r="AX205" s="114" t="e">
        <f>IF(#REF!="nulová",J205,0)</f>
        <v>#REF!</v>
      </c>
      <c r="AY205" s="17" t="s">
        <v>65</v>
      </c>
      <c r="AZ205" s="114">
        <f>ROUND(I205*H205,2)</f>
        <v>0</v>
      </c>
      <c r="BA205" s="17" t="s">
        <v>122</v>
      </c>
      <c r="BB205" s="113" t="s">
        <v>227</v>
      </c>
    </row>
    <row r="206" spans="2:54" s="1" customFormat="1" ht="24.15" customHeight="1">
      <c r="B206" s="106"/>
      <c r="C206" s="107" t="s">
        <v>188</v>
      </c>
      <c r="D206" s="107" t="s">
        <v>118</v>
      </c>
      <c r="E206" s="108" t="s">
        <v>1016</v>
      </c>
      <c r="F206" s="109" t="s">
        <v>1017</v>
      </c>
      <c r="G206" s="110" t="s">
        <v>121</v>
      </c>
      <c r="H206" s="111"/>
      <c r="I206" s="112">
        <v>259</v>
      </c>
      <c r="J206" s="154">
        <f>ROUND(I206*H206,2)</f>
        <v>0</v>
      </c>
      <c r="K206" s="184"/>
      <c r="L206" s="161"/>
      <c r="M206" s="184">
        <v>0</v>
      </c>
      <c r="N206" s="161">
        <f t="shared" si="3"/>
        <v>0</v>
      </c>
      <c r="O206" s="159">
        <f t="shared" si="4"/>
        <v>0</v>
      </c>
      <c r="P206" s="160">
        <f t="shared" si="5"/>
        <v>0</v>
      </c>
      <c r="Q206" s="169"/>
      <c r="AG206" s="113" t="s">
        <v>122</v>
      </c>
      <c r="AI206" s="113" t="s">
        <v>118</v>
      </c>
      <c r="AJ206" s="113" t="s">
        <v>67</v>
      </c>
      <c r="AN206" s="17" t="s">
        <v>116</v>
      </c>
      <c r="AT206" s="114" t="e">
        <f>IF(#REF!="základní",J206,0)</f>
        <v>#REF!</v>
      </c>
      <c r="AU206" s="114" t="e">
        <f>IF(#REF!="snížená",J206,0)</f>
        <v>#REF!</v>
      </c>
      <c r="AV206" s="114" t="e">
        <f>IF(#REF!="zákl. přenesená",J206,0)</f>
        <v>#REF!</v>
      </c>
      <c r="AW206" s="114" t="e">
        <f>IF(#REF!="sníž. přenesená",J206,0)</f>
        <v>#REF!</v>
      </c>
      <c r="AX206" s="114" t="e">
        <f>IF(#REF!="nulová",J206,0)</f>
        <v>#REF!</v>
      </c>
      <c r="AY206" s="17" t="s">
        <v>65</v>
      </c>
      <c r="AZ206" s="114">
        <f>ROUND(I206*H206,2)</f>
        <v>0</v>
      </c>
      <c r="BA206" s="17" t="s">
        <v>122</v>
      </c>
      <c r="BB206" s="113" t="s">
        <v>231</v>
      </c>
    </row>
    <row r="207" spans="2:54" s="1" customFormat="1" ht="21.75" customHeight="1">
      <c r="B207" s="106"/>
      <c r="C207" s="107" t="s">
        <v>223</v>
      </c>
      <c r="D207" s="107" t="s">
        <v>118</v>
      </c>
      <c r="E207" s="108" t="s">
        <v>1018</v>
      </c>
      <c r="F207" s="109" t="s">
        <v>1019</v>
      </c>
      <c r="G207" s="110" t="s">
        <v>378</v>
      </c>
      <c r="H207" s="111">
        <v>0</v>
      </c>
      <c r="I207" s="112">
        <v>135</v>
      </c>
      <c r="J207" s="154">
        <f>ROUND(I207*H207,2)</f>
        <v>0</v>
      </c>
      <c r="K207" s="184"/>
      <c r="L207" s="161"/>
      <c r="M207" s="184">
        <v>0</v>
      </c>
      <c r="N207" s="161">
        <f t="shared" si="3"/>
        <v>0</v>
      </c>
      <c r="O207" s="201">
        <v>0</v>
      </c>
      <c r="P207" s="202">
        <v>0</v>
      </c>
      <c r="Q207" s="169"/>
      <c r="AG207" s="113" t="s">
        <v>122</v>
      </c>
      <c r="AI207" s="113" t="s">
        <v>118</v>
      </c>
      <c r="AJ207" s="113" t="s">
        <v>67</v>
      </c>
      <c r="AN207" s="17" t="s">
        <v>116</v>
      </c>
      <c r="AT207" s="114" t="e">
        <f>IF(#REF!="základní",J207,0)</f>
        <v>#REF!</v>
      </c>
      <c r="AU207" s="114" t="e">
        <f>IF(#REF!="snížená",J207,0)</f>
        <v>#REF!</v>
      </c>
      <c r="AV207" s="114" t="e">
        <f>IF(#REF!="zákl. přenesená",J207,0)</f>
        <v>#REF!</v>
      </c>
      <c r="AW207" s="114" t="e">
        <f>IF(#REF!="sníž. přenesená",J207,0)</f>
        <v>#REF!</v>
      </c>
      <c r="AX207" s="114" t="e">
        <f>IF(#REF!="nulová",J207,0)</f>
        <v>#REF!</v>
      </c>
      <c r="AY207" s="17" t="s">
        <v>65</v>
      </c>
      <c r="AZ207" s="114">
        <f>ROUND(I207*H207,2)</f>
        <v>0</v>
      </c>
      <c r="BA207" s="17" t="s">
        <v>122</v>
      </c>
      <c r="BB207" s="113" t="s">
        <v>237</v>
      </c>
    </row>
    <row r="208" spans="2:54" s="14" customFormat="1">
      <c r="B208" s="126"/>
      <c r="D208" s="116" t="s">
        <v>123</v>
      </c>
      <c r="E208" s="127" t="s">
        <v>1</v>
      </c>
      <c r="F208" s="128" t="s">
        <v>602</v>
      </c>
      <c r="H208" s="127"/>
      <c r="I208" s="129"/>
      <c r="K208" s="187"/>
      <c r="L208" s="176"/>
      <c r="M208" s="184"/>
      <c r="N208" s="161"/>
      <c r="O208" s="201"/>
      <c r="P208" s="202"/>
      <c r="Q208" s="223"/>
      <c r="AI208" s="127" t="s">
        <v>123</v>
      </c>
      <c r="AJ208" s="127" t="s">
        <v>67</v>
      </c>
      <c r="AK208" s="14" t="s">
        <v>65</v>
      </c>
      <c r="AL208" s="14" t="s">
        <v>28</v>
      </c>
      <c r="AM208" s="14" t="s">
        <v>57</v>
      </c>
      <c r="AN208" s="127" t="s">
        <v>116</v>
      </c>
    </row>
    <row r="209" spans="2:54" s="12" customFormat="1">
      <c r="B209" s="115"/>
      <c r="D209" s="116" t="s">
        <v>123</v>
      </c>
      <c r="E209" s="117" t="s">
        <v>1</v>
      </c>
      <c r="F209" s="118" t="s">
        <v>1020</v>
      </c>
      <c r="H209" s="119"/>
      <c r="I209" s="120"/>
      <c r="K209" s="185"/>
      <c r="L209" s="174"/>
      <c r="M209" s="184"/>
      <c r="N209" s="161"/>
      <c r="O209" s="201"/>
      <c r="P209" s="202"/>
      <c r="Q209" s="221"/>
      <c r="AI209" s="117" t="s">
        <v>123</v>
      </c>
      <c r="AJ209" s="117" t="s">
        <v>67</v>
      </c>
      <c r="AK209" s="12" t="s">
        <v>67</v>
      </c>
      <c r="AL209" s="12" t="s">
        <v>28</v>
      </c>
      <c r="AM209" s="12" t="s">
        <v>57</v>
      </c>
      <c r="AN209" s="117" t="s">
        <v>116</v>
      </c>
    </row>
    <row r="210" spans="2:54" s="13" customFormat="1">
      <c r="B210" s="121"/>
      <c r="D210" s="116" t="s">
        <v>123</v>
      </c>
      <c r="E210" s="122" t="s">
        <v>1</v>
      </c>
      <c r="F210" s="123" t="s">
        <v>125</v>
      </c>
      <c r="H210" s="124"/>
      <c r="I210" s="125"/>
      <c r="K210" s="186"/>
      <c r="L210" s="175"/>
      <c r="M210" s="184"/>
      <c r="N210" s="161"/>
      <c r="O210" s="201"/>
      <c r="P210" s="202"/>
      <c r="Q210" s="222"/>
      <c r="AI210" s="122" t="s">
        <v>123</v>
      </c>
      <c r="AJ210" s="122" t="s">
        <v>67</v>
      </c>
      <c r="AK210" s="13" t="s">
        <v>122</v>
      </c>
      <c r="AL210" s="13" t="s">
        <v>28</v>
      </c>
      <c r="AM210" s="13" t="s">
        <v>65</v>
      </c>
      <c r="AN210" s="122" t="s">
        <v>116</v>
      </c>
    </row>
    <row r="211" spans="2:54" s="1" customFormat="1" ht="24.15" customHeight="1">
      <c r="B211" s="106"/>
      <c r="C211" s="107" t="s">
        <v>199</v>
      </c>
      <c r="D211" s="107" t="s">
        <v>118</v>
      </c>
      <c r="E211" s="108" t="s">
        <v>1021</v>
      </c>
      <c r="F211" s="109" t="s">
        <v>1022</v>
      </c>
      <c r="G211" s="110" t="s">
        <v>378</v>
      </c>
      <c r="H211" s="111">
        <v>0</v>
      </c>
      <c r="I211" s="112">
        <v>482</v>
      </c>
      <c r="J211" s="154">
        <f>ROUND(I211*H211,2)</f>
        <v>0</v>
      </c>
      <c r="K211" s="184"/>
      <c r="L211" s="161"/>
      <c r="M211" s="184">
        <v>0</v>
      </c>
      <c r="N211" s="161">
        <f t="shared" si="3"/>
        <v>0</v>
      </c>
      <c r="O211" s="201">
        <v>0</v>
      </c>
      <c r="P211" s="202">
        <v>0</v>
      </c>
      <c r="Q211" s="169"/>
      <c r="AG211" s="113" t="s">
        <v>122</v>
      </c>
      <c r="AI211" s="113" t="s">
        <v>118</v>
      </c>
      <c r="AJ211" s="113" t="s">
        <v>67</v>
      </c>
      <c r="AN211" s="17" t="s">
        <v>116</v>
      </c>
      <c r="AT211" s="114" t="e">
        <f>IF(#REF!="základní",J211,0)</f>
        <v>#REF!</v>
      </c>
      <c r="AU211" s="114" t="e">
        <f>IF(#REF!="snížená",J211,0)</f>
        <v>#REF!</v>
      </c>
      <c r="AV211" s="114" t="e">
        <f>IF(#REF!="zákl. přenesená",J211,0)</f>
        <v>#REF!</v>
      </c>
      <c r="AW211" s="114" t="e">
        <f>IF(#REF!="sníž. přenesená",J211,0)</f>
        <v>#REF!</v>
      </c>
      <c r="AX211" s="114" t="e">
        <f>IF(#REF!="nulová",J211,0)</f>
        <v>#REF!</v>
      </c>
      <c r="AY211" s="17" t="s">
        <v>65</v>
      </c>
      <c r="AZ211" s="114">
        <f>ROUND(I211*H211,2)</f>
        <v>0</v>
      </c>
      <c r="BA211" s="17" t="s">
        <v>122</v>
      </c>
      <c r="BB211" s="113" t="s">
        <v>241</v>
      </c>
    </row>
    <row r="212" spans="2:54" s="14" customFormat="1">
      <c r="B212" s="126"/>
      <c r="D212" s="116" t="s">
        <v>123</v>
      </c>
      <c r="E212" s="127" t="s">
        <v>1</v>
      </c>
      <c r="F212" s="128" t="s">
        <v>602</v>
      </c>
      <c r="H212" s="127"/>
      <c r="I212" s="129"/>
      <c r="K212" s="187"/>
      <c r="L212" s="176"/>
      <c r="M212" s="184"/>
      <c r="N212" s="161"/>
      <c r="O212" s="159"/>
      <c r="P212" s="160"/>
      <c r="Q212" s="223"/>
      <c r="AI212" s="127" t="s">
        <v>123</v>
      </c>
      <c r="AJ212" s="127" t="s">
        <v>67</v>
      </c>
      <c r="AK212" s="14" t="s">
        <v>65</v>
      </c>
      <c r="AL212" s="14" t="s">
        <v>28</v>
      </c>
      <c r="AM212" s="14" t="s">
        <v>57</v>
      </c>
      <c r="AN212" s="127" t="s">
        <v>116</v>
      </c>
    </row>
    <row r="213" spans="2:54" s="12" customFormat="1">
      <c r="B213" s="115"/>
      <c r="D213" s="116" t="s">
        <v>123</v>
      </c>
      <c r="E213" s="117" t="s">
        <v>1</v>
      </c>
      <c r="F213" s="118" t="s">
        <v>1020</v>
      </c>
      <c r="H213" s="119"/>
      <c r="I213" s="120"/>
      <c r="K213" s="185"/>
      <c r="L213" s="174"/>
      <c r="M213" s="184"/>
      <c r="N213" s="161"/>
      <c r="O213" s="159"/>
      <c r="P213" s="160"/>
      <c r="Q213" s="221"/>
      <c r="AI213" s="117" t="s">
        <v>123</v>
      </c>
      <c r="AJ213" s="117" t="s">
        <v>67</v>
      </c>
      <c r="AK213" s="12" t="s">
        <v>67</v>
      </c>
      <c r="AL213" s="12" t="s">
        <v>28</v>
      </c>
      <c r="AM213" s="12" t="s">
        <v>57</v>
      </c>
      <c r="AN213" s="117" t="s">
        <v>116</v>
      </c>
    </row>
    <row r="214" spans="2:54" s="13" customFormat="1">
      <c r="B214" s="121"/>
      <c r="D214" s="116" t="s">
        <v>123</v>
      </c>
      <c r="E214" s="122" t="s">
        <v>1</v>
      </c>
      <c r="F214" s="123" t="s">
        <v>125</v>
      </c>
      <c r="H214" s="124"/>
      <c r="I214" s="125"/>
      <c r="K214" s="186"/>
      <c r="L214" s="175"/>
      <c r="M214" s="184"/>
      <c r="N214" s="161"/>
      <c r="O214" s="159"/>
      <c r="P214" s="160"/>
      <c r="Q214" s="222"/>
      <c r="AI214" s="122" t="s">
        <v>123</v>
      </c>
      <c r="AJ214" s="122" t="s">
        <v>67</v>
      </c>
      <c r="AK214" s="13" t="s">
        <v>122</v>
      </c>
      <c r="AL214" s="13" t="s">
        <v>28</v>
      </c>
      <c r="AM214" s="13" t="s">
        <v>65</v>
      </c>
      <c r="AN214" s="122" t="s">
        <v>116</v>
      </c>
    </row>
    <row r="215" spans="2:54" s="1" customFormat="1" ht="24.15" customHeight="1">
      <c r="B215" s="106"/>
      <c r="C215" s="107" t="s">
        <v>233</v>
      </c>
      <c r="D215" s="107" t="s">
        <v>118</v>
      </c>
      <c r="E215" s="108" t="s">
        <v>1023</v>
      </c>
      <c r="F215" s="109" t="s">
        <v>1024</v>
      </c>
      <c r="G215" s="110" t="s">
        <v>121</v>
      </c>
      <c r="H215" s="111">
        <v>0</v>
      </c>
      <c r="I215" s="112">
        <v>466</v>
      </c>
      <c r="J215" s="154">
        <f>ROUND(I215*H215,2)</f>
        <v>0</v>
      </c>
      <c r="K215" s="184"/>
      <c r="L215" s="161"/>
      <c r="M215" s="184">
        <v>0</v>
      </c>
      <c r="N215" s="161">
        <f t="shared" si="3"/>
        <v>0</v>
      </c>
      <c r="O215" s="201">
        <v>0</v>
      </c>
      <c r="P215" s="202">
        <v>0</v>
      </c>
      <c r="Q215" s="169"/>
      <c r="AG215" s="113" t="s">
        <v>122</v>
      </c>
      <c r="AI215" s="113" t="s">
        <v>118</v>
      </c>
      <c r="AJ215" s="113" t="s">
        <v>67</v>
      </c>
      <c r="AN215" s="17" t="s">
        <v>116</v>
      </c>
      <c r="AT215" s="114" t="e">
        <f>IF(#REF!="základní",J215,0)</f>
        <v>#REF!</v>
      </c>
      <c r="AU215" s="114" t="e">
        <f>IF(#REF!="snížená",J215,0)</f>
        <v>#REF!</v>
      </c>
      <c r="AV215" s="114" t="e">
        <f>IF(#REF!="zákl. přenesená",J215,0)</f>
        <v>#REF!</v>
      </c>
      <c r="AW215" s="114" t="e">
        <f>IF(#REF!="sníž. přenesená",J215,0)</f>
        <v>#REF!</v>
      </c>
      <c r="AX215" s="114" t="e">
        <f>IF(#REF!="nulová",J215,0)</f>
        <v>#REF!</v>
      </c>
      <c r="AY215" s="17" t="s">
        <v>65</v>
      </c>
      <c r="AZ215" s="114">
        <f>ROUND(I215*H215,2)</f>
        <v>0</v>
      </c>
      <c r="BA215" s="17" t="s">
        <v>122</v>
      </c>
      <c r="BB215" s="113" t="s">
        <v>246</v>
      </c>
    </row>
    <row r="216" spans="2:54" s="14" customFormat="1">
      <c r="B216" s="126"/>
      <c r="D216" s="116" t="s">
        <v>123</v>
      </c>
      <c r="E216" s="127" t="s">
        <v>1</v>
      </c>
      <c r="F216" s="128" t="s">
        <v>602</v>
      </c>
      <c r="H216" s="127"/>
      <c r="I216" s="129"/>
      <c r="K216" s="187"/>
      <c r="L216" s="176"/>
      <c r="M216" s="184"/>
      <c r="N216" s="161"/>
      <c r="O216" s="201"/>
      <c r="P216" s="202"/>
      <c r="Q216" s="223"/>
      <c r="AI216" s="127" t="s">
        <v>123</v>
      </c>
      <c r="AJ216" s="127" t="s">
        <v>67</v>
      </c>
      <c r="AK216" s="14" t="s">
        <v>65</v>
      </c>
      <c r="AL216" s="14" t="s">
        <v>28</v>
      </c>
      <c r="AM216" s="14" t="s">
        <v>57</v>
      </c>
      <c r="AN216" s="127" t="s">
        <v>116</v>
      </c>
    </row>
    <row r="217" spans="2:54" s="14" customFormat="1">
      <c r="B217" s="126"/>
      <c r="D217" s="116" t="s">
        <v>123</v>
      </c>
      <c r="E217" s="127" t="s">
        <v>1</v>
      </c>
      <c r="F217" s="128" t="s">
        <v>1025</v>
      </c>
      <c r="H217" s="127"/>
      <c r="I217" s="129"/>
      <c r="K217" s="187"/>
      <c r="L217" s="176"/>
      <c r="M217" s="184"/>
      <c r="N217" s="161"/>
      <c r="O217" s="201"/>
      <c r="P217" s="202"/>
      <c r="Q217" s="223"/>
      <c r="AI217" s="127" t="s">
        <v>123</v>
      </c>
      <c r="AJ217" s="127" t="s">
        <v>67</v>
      </c>
      <c r="AK217" s="14" t="s">
        <v>65</v>
      </c>
      <c r="AL217" s="14" t="s">
        <v>28</v>
      </c>
      <c r="AM217" s="14" t="s">
        <v>57</v>
      </c>
      <c r="AN217" s="127" t="s">
        <v>116</v>
      </c>
    </row>
    <row r="218" spans="2:54" s="12" customFormat="1">
      <c r="B218" s="115"/>
      <c r="D218" s="116" t="s">
        <v>123</v>
      </c>
      <c r="E218" s="117" t="s">
        <v>1</v>
      </c>
      <c r="F218" s="118" t="s">
        <v>1026</v>
      </c>
      <c r="H218" s="119"/>
      <c r="I218" s="120"/>
      <c r="K218" s="185"/>
      <c r="L218" s="174"/>
      <c r="M218" s="184"/>
      <c r="N218" s="161"/>
      <c r="O218" s="201"/>
      <c r="P218" s="202"/>
      <c r="Q218" s="221"/>
      <c r="AI218" s="117" t="s">
        <v>123</v>
      </c>
      <c r="AJ218" s="117" t="s">
        <v>67</v>
      </c>
      <c r="AK218" s="12" t="s">
        <v>67</v>
      </c>
      <c r="AL218" s="12" t="s">
        <v>28</v>
      </c>
      <c r="AM218" s="12" t="s">
        <v>57</v>
      </c>
      <c r="AN218" s="117" t="s">
        <v>116</v>
      </c>
    </row>
    <row r="219" spans="2:54" s="13" customFormat="1">
      <c r="B219" s="121"/>
      <c r="D219" s="116" t="s">
        <v>123</v>
      </c>
      <c r="E219" s="122" t="s">
        <v>1</v>
      </c>
      <c r="F219" s="123" t="s">
        <v>125</v>
      </c>
      <c r="H219" s="124"/>
      <c r="I219" s="125"/>
      <c r="K219" s="186"/>
      <c r="L219" s="175"/>
      <c r="M219" s="184"/>
      <c r="N219" s="161"/>
      <c r="O219" s="201"/>
      <c r="P219" s="202"/>
      <c r="Q219" s="222"/>
      <c r="AI219" s="122" t="s">
        <v>123</v>
      </c>
      <c r="AJ219" s="122" t="s">
        <v>67</v>
      </c>
      <c r="AK219" s="13" t="s">
        <v>122</v>
      </c>
      <c r="AL219" s="13" t="s">
        <v>28</v>
      </c>
      <c r="AM219" s="13" t="s">
        <v>65</v>
      </c>
      <c r="AN219" s="122" t="s">
        <v>116</v>
      </c>
    </row>
    <row r="220" spans="2:54" s="1" customFormat="1" ht="24.15" customHeight="1">
      <c r="B220" s="106"/>
      <c r="C220" s="107" t="s">
        <v>203</v>
      </c>
      <c r="D220" s="107" t="s">
        <v>118</v>
      </c>
      <c r="E220" s="108" t="s">
        <v>1027</v>
      </c>
      <c r="F220" s="109" t="s">
        <v>1028</v>
      </c>
      <c r="G220" s="110" t="s">
        <v>121</v>
      </c>
      <c r="H220" s="111">
        <v>0</v>
      </c>
      <c r="I220" s="112">
        <v>2270</v>
      </c>
      <c r="J220" s="154">
        <f>ROUND(I220*H220,2)</f>
        <v>0</v>
      </c>
      <c r="K220" s="184"/>
      <c r="L220" s="161"/>
      <c r="M220" s="184">
        <v>0</v>
      </c>
      <c r="N220" s="161">
        <f t="shared" si="3"/>
        <v>0</v>
      </c>
      <c r="O220" s="201">
        <v>0</v>
      </c>
      <c r="P220" s="202">
        <v>0</v>
      </c>
      <c r="Q220" s="169"/>
      <c r="AG220" s="113" t="s">
        <v>122</v>
      </c>
      <c r="AI220" s="113" t="s">
        <v>118</v>
      </c>
      <c r="AJ220" s="113" t="s">
        <v>67</v>
      </c>
      <c r="AN220" s="17" t="s">
        <v>116</v>
      </c>
      <c r="AT220" s="114" t="e">
        <f>IF(#REF!="základní",J220,0)</f>
        <v>#REF!</v>
      </c>
      <c r="AU220" s="114" t="e">
        <f>IF(#REF!="snížená",J220,0)</f>
        <v>#REF!</v>
      </c>
      <c r="AV220" s="114" t="e">
        <f>IF(#REF!="zákl. přenesená",J220,0)</f>
        <v>#REF!</v>
      </c>
      <c r="AW220" s="114" t="e">
        <f>IF(#REF!="sníž. přenesená",J220,0)</f>
        <v>#REF!</v>
      </c>
      <c r="AX220" s="114" t="e">
        <f>IF(#REF!="nulová",J220,0)</f>
        <v>#REF!</v>
      </c>
      <c r="AY220" s="17" t="s">
        <v>65</v>
      </c>
      <c r="AZ220" s="114">
        <f>ROUND(I220*H220,2)</f>
        <v>0</v>
      </c>
      <c r="BA220" s="17" t="s">
        <v>122</v>
      </c>
      <c r="BB220" s="113" t="s">
        <v>251</v>
      </c>
    </row>
    <row r="221" spans="2:54" s="14" customFormat="1">
      <c r="B221" s="126"/>
      <c r="D221" s="116" t="s">
        <v>123</v>
      </c>
      <c r="E221" s="127" t="s">
        <v>1</v>
      </c>
      <c r="F221" s="128" t="s">
        <v>602</v>
      </c>
      <c r="H221" s="127"/>
      <c r="I221" s="129"/>
      <c r="K221" s="187"/>
      <c r="L221" s="176"/>
      <c r="M221" s="184"/>
      <c r="N221" s="161"/>
      <c r="O221" s="201"/>
      <c r="P221" s="202"/>
      <c r="Q221" s="223"/>
      <c r="AI221" s="127" t="s">
        <v>123</v>
      </c>
      <c r="AJ221" s="127" t="s">
        <v>67</v>
      </c>
      <c r="AK221" s="14" t="s">
        <v>65</v>
      </c>
      <c r="AL221" s="14" t="s">
        <v>28</v>
      </c>
      <c r="AM221" s="14" t="s">
        <v>57</v>
      </c>
      <c r="AN221" s="127" t="s">
        <v>116</v>
      </c>
    </row>
    <row r="222" spans="2:54" s="14" customFormat="1">
      <c r="B222" s="126"/>
      <c r="D222" s="116" t="s">
        <v>123</v>
      </c>
      <c r="E222" s="127" t="s">
        <v>1</v>
      </c>
      <c r="F222" s="128" t="s">
        <v>1025</v>
      </c>
      <c r="H222" s="127"/>
      <c r="I222" s="129"/>
      <c r="K222" s="187"/>
      <c r="L222" s="176"/>
      <c r="M222" s="184"/>
      <c r="N222" s="161"/>
      <c r="O222" s="201"/>
      <c r="P222" s="202"/>
      <c r="Q222" s="223"/>
      <c r="AI222" s="127" t="s">
        <v>123</v>
      </c>
      <c r="AJ222" s="127" t="s">
        <v>67</v>
      </c>
      <c r="AK222" s="14" t="s">
        <v>65</v>
      </c>
      <c r="AL222" s="14" t="s">
        <v>28</v>
      </c>
      <c r="AM222" s="14" t="s">
        <v>57</v>
      </c>
      <c r="AN222" s="127" t="s">
        <v>116</v>
      </c>
    </row>
    <row r="223" spans="2:54" s="12" customFormat="1">
      <c r="B223" s="115"/>
      <c r="D223" s="116" t="s">
        <v>123</v>
      </c>
      <c r="E223" s="117" t="s">
        <v>1</v>
      </c>
      <c r="F223" s="118" t="s">
        <v>1029</v>
      </c>
      <c r="H223" s="119"/>
      <c r="I223" s="120"/>
      <c r="K223" s="185"/>
      <c r="L223" s="174"/>
      <c r="M223" s="184"/>
      <c r="N223" s="161"/>
      <c r="O223" s="201"/>
      <c r="P223" s="202"/>
      <c r="Q223" s="221"/>
      <c r="AI223" s="117" t="s">
        <v>123</v>
      </c>
      <c r="AJ223" s="117" t="s">
        <v>67</v>
      </c>
      <c r="AK223" s="12" t="s">
        <v>67</v>
      </c>
      <c r="AL223" s="12" t="s">
        <v>28</v>
      </c>
      <c r="AM223" s="12" t="s">
        <v>57</v>
      </c>
      <c r="AN223" s="117" t="s">
        <v>116</v>
      </c>
    </row>
    <row r="224" spans="2:54" s="13" customFormat="1">
      <c r="B224" s="121"/>
      <c r="D224" s="116" t="s">
        <v>123</v>
      </c>
      <c r="E224" s="122" t="s">
        <v>1</v>
      </c>
      <c r="F224" s="123" t="s">
        <v>125</v>
      </c>
      <c r="H224" s="124"/>
      <c r="I224" s="125"/>
      <c r="K224" s="186"/>
      <c r="L224" s="175"/>
      <c r="M224" s="184"/>
      <c r="N224" s="161"/>
      <c r="O224" s="201"/>
      <c r="P224" s="202"/>
      <c r="Q224" s="222"/>
      <c r="AI224" s="122" t="s">
        <v>123</v>
      </c>
      <c r="AJ224" s="122" t="s">
        <v>67</v>
      </c>
      <c r="AK224" s="13" t="s">
        <v>122</v>
      </c>
      <c r="AL224" s="13" t="s">
        <v>28</v>
      </c>
      <c r="AM224" s="13" t="s">
        <v>65</v>
      </c>
      <c r="AN224" s="122" t="s">
        <v>116</v>
      </c>
    </row>
    <row r="225" spans="2:54" s="1" customFormat="1" ht="16.5" customHeight="1">
      <c r="B225" s="106"/>
      <c r="C225" s="130" t="s">
        <v>243</v>
      </c>
      <c r="D225" s="130" t="s">
        <v>224</v>
      </c>
      <c r="E225" s="131" t="s">
        <v>1030</v>
      </c>
      <c r="F225" s="132" t="s">
        <v>1031</v>
      </c>
      <c r="G225" s="133" t="s">
        <v>212</v>
      </c>
      <c r="H225" s="134">
        <v>0</v>
      </c>
      <c r="I225" s="135">
        <v>20020</v>
      </c>
      <c r="J225" s="155">
        <f>ROUND(I225*H225,2)</f>
        <v>0</v>
      </c>
      <c r="K225" s="196"/>
      <c r="L225" s="161"/>
      <c r="M225" s="184">
        <v>0</v>
      </c>
      <c r="N225" s="161">
        <f t="shared" si="3"/>
        <v>0</v>
      </c>
      <c r="O225" s="201">
        <v>0</v>
      </c>
      <c r="P225" s="202">
        <v>0</v>
      </c>
      <c r="Q225" s="169"/>
      <c r="AG225" s="113" t="s">
        <v>140</v>
      </c>
      <c r="AI225" s="113" t="s">
        <v>224</v>
      </c>
      <c r="AJ225" s="113" t="s">
        <v>67</v>
      </c>
      <c r="AN225" s="17" t="s">
        <v>116</v>
      </c>
      <c r="AT225" s="114" t="e">
        <f>IF(#REF!="základní",J225,0)</f>
        <v>#REF!</v>
      </c>
      <c r="AU225" s="114" t="e">
        <f>IF(#REF!="snížená",J225,0)</f>
        <v>#REF!</v>
      </c>
      <c r="AV225" s="114" t="e">
        <f>IF(#REF!="zákl. přenesená",J225,0)</f>
        <v>#REF!</v>
      </c>
      <c r="AW225" s="114" t="e">
        <f>IF(#REF!="sníž. přenesená",J225,0)</f>
        <v>#REF!</v>
      </c>
      <c r="AX225" s="114" t="e">
        <f>IF(#REF!="nulová",J225,0)</f>
        <v>#REF!</v>
      </c>
      <c r="AY225" s="17" t="s">
        <v>65</v>
      </c>
      <c r="AZ225" s="114">
        <f>ROUND(I225*H225,2)</f>
        <v>0</v>
      </c>
      <c r="BA225" s="17" t="s">
        <v>122</v>
      </c>
      <c r="BB225" s="113" t="s">
        <v>256</v>
      </c>
    </row>
    <row r="226" spans="2:54" s="12" customFormat="1">
      <c r="B226" s="115"/>
      <c r="D226" s="116" t="s">
        <v>123</v>
      </c>
      <c r="E226" s="117" t="s">
        <v>1</v>
      </c>
      <c r="F226" s="118" t="s">
        <v>1032</v>
      </c>
      <c r="H226" s="119"/>
      <c r="I226" s="120"/>
      <c r="K226" s="185"/>
      <c r="L226" s="174"/>
      <c r="M226" s="184"/>
      <c r="N226" s="161"/>
      <c r="O226" s="201"/>
      <c r="P226" s="202"/>
      <c r="Q226" s="221"/>
      <c r="AI226" s="117" t="s">
        <v>123</v>
      </c>
      <c r="AJ226" s="117" t="s">
        <v>67</v>
      </c>
      <c r="AK226" s="12" t="s">
        <v>67</v>
      </c>
      <c r="AL226" s="12" t="s">
        <v>28</v>
      </c>
      <c r="AM226" s="12" t="s">
        <v>57</v>
      </c>
      <c r="AN226" s="117" t="s">
        <v>116</v>
      </c>
    </row>
    <row r="227" spans="2:54" s="13" customFormat="1">
      <c r="B227" s="121"/>
      <c r="D227" s="116" t="s">
        <v>123</v>
      </c>
      <c r="E227" s="122" t="s">
        <v>1</v>
      </c>
      <c r="F227" s="123" t="s">
        <v>125</v>
      </c>
      <c r="H227" s="124"/>
      <c r="I227" s="125"/>
      <c r="K227" s="186"/>
      <c r="L227" s="175"/>
      <c r="M227" s="184"/>
      <c r="N227" s="161"/>
      <c r="O227" s="201"/>
      <c r="P227" s="202"/>
      <c r="Q227" s="222"/>
      <c r="AI227" s="122" t="s">
        <v>123</v>
      </c>
      <c r="AJ227" s="122" t="s">
        <v>67</v>
      </c>
      <c r="AK227" s="13" t="s">
        <v>122</v>
      </c>
      <c r="AL227" s="13" t="s">
        <v>28</v>
      </c>
      <c r="AM227" s="13" t="s">
        <v>65</v>
      </c>
      <c r="AN227" s="122" t="s">
        <v>116</v>
      </c>
    </row>
    <row r="228" spans="2:54" s="1" customFormat="1" ht="16.5" customHeight="1">
      <c r="B228" s="106"/>
      <c r="C228" s="107" t="s">
        <v>208</v>
      </c>
      <c r="D228" s="107" t="s">
        <v>118</v>
      </c>
      <c r="E228" s="108" t="s">
        <v>1033</v>
      </c>
      <c r="F228" s="109" t="s">
        <v>1034</v>
      </c>
      <c r="G228" s="110" t="s">
        <v>236</v>
      </c>
      <c r="H228" s="111">
        <v>0</v>
      </c>
      <c r="I228" s="112">
        <v>98</v>
      </c>
      <c r="J228" s="154">
        <f>ROUND(I228*H228,2)</f>
        <v>0</v>
      </c>
      <c r="K228" s="184"/>
      <c r="L228" s="161"/>
      <c r="M228" s="184">
        <v>0</v>
      </c>
      <c r="N228" s="161">
        <f t="shared" si="3"/>
        <v>0</v>
      </c>
      <c r="O228" s="201">
        <v>0</v>
      </c>
      <c r="P228" s="202">
        <v>0</v>
      </c>
      <c r="Q228" s="169"/>
      <c r="AG228" s="113" t="s">
        <v>122</v>
      </c>
      <c r="AI228" s="113" t="s">
        <v>118</v>
      </c>
      <c r="AJ228" s="113" t="s">
        <v>67</v>
      </c>
      <c r="AN228" s="17" t="s">
        <v>116</v>
      </c>
      <c r="AT228" s="114" t="e">
        <f>IF(#REF!="základní",J228,0)</f>
        <v>#REF!</v>
      </c>
      <c r="AU228" s="114" t="e">
        <f>IF(#REF!="snížená",J228,0)</f>
        <v>#REF!</v>
      </c>
      <c r="AV228" s="114" t="e">
        <f>IF(#REF!="zákl. přenesená",J228,0)</f>
        <v>#REF!</v>
      </c>
      <c r="AW228" s="114" t="e">
        <f>IF(#REF!="sníž. přenesená",J228,0)</f>
        <v>#REF!</v>
      </c>
      <c r="AX228" s="114" t="e">
        <f>IF(#REF!="nulová",J228,0)</f>
        <v>#REF!</v>
      </c>
      <c r="AY228" s="17" t="s">
        <v>65</v>
      </c>
      <c r="AZ228" s="114">
        <f>ROUND(I228*H228,2)</f>
        <v>0</v>
      </c>
      <c r="BA228" s="17" t="s">
        <v>122</v>
      </c>
      <c r="BB228" s="113" t="s">
        <v>260</v>
      </c>
    </row>
    <row r="229" spans="2:54" s="14" customFormat="1">
      <c r="B229" s="126"/>
      <c r="D229" s="116" t="s">
        <v>123</v>
      </c>
      <c r="E229" s="127" t="s">
        <v>1</v>
      </c>
      <c r="F229" s="128" t="s">
        <v>602</v>
      </c>
      <c r="H229" s="127"/>
      <c r="I229" s="129"/>
      <c r="K229" s="187"/>
      <c r="L229" s="176"/>
      <c r="M229" s="184"/>
      <c r="N229" s="161"/>
      <c r="O229" s="201"/>
      <c r="P229" s="202"/>
      <c r="Q229" s="223"/>
      <c r="AI229" s="127" t="s">
        <v>123</v>
      </c>
      <c r="AJ229" s="127" t="s">
        <v>67</v>
      </c>
      <c r="AK229" s="14" t="s">
        <v>65</v>
      </c>
      <c r="AL229" s="14" t="s">
        <v>28</v>
      </c>
      <c r="AM229" s="14" t="s">
        <v>57</v>
      </c>
      <c r="AN229" s="127" t="s">
        <v>116</v>
      </c>
    </row>
    <row r="230" spans="2:54" s="14" customFormat="1">
      <c r="B230" s="126"/>
      <c r="D230" s="116" t="s">
        <v>123</v>
      </c>
      <c r="E230" s="127" t="s">
        <v>1</v>
      </c>
      <c r="F230" s="128" t="s">
        <v>1035</v>
      </c>
      <c r="H230" s="127"/>
      <c r="I230" s="129"/>
      <c r="K230" s="187"/>
      <c r="L230" s="176"/>
      <c r="M230" s="184"/>
      <c r="N230" s="161"/>
      <c r="O230" s="201"/>
      <c r="P230" s="202"/>
      <c r="Q230" s="223"/>
      <c r="AI230" s="127" t="s">
        <v>123</v>
      </c>
      <c r="AJ230" s="127" t="s">
        <v>67</v>
      </c>
      <c r="AK230" s="14" t="s">
        <v>65</v>
      </c>
      <c r="AL230" s="14" t="s">
        <v>28</v>
      </c>
      <c r="AM230" s="14" t="s">
        <v>57</v>
      </c>
      <c r="AN230" s="127" t="s">
        <v>116</v>
      </c>
    </row>
    <row r="231" spans="2:54" s="12" customFormat="1">
      <c r="B231" s="115"/>
      <c r="D231" s="116" t="s">
        <v>123</v>
      </c>
      <c r="E231" s="117" t="s">
        <v>1</v>
      </c>
      <c r="F231" s="118" t="s">
        <v>1036</v>
      </c>
      <c r="H231" s="119"/>
      <c r="I231" s="120"/>
      <c r="K231" s="185"/>
      <c r="L231" s="174"/>
      <c r="M231" s="184"/>
      <c r="N231" s="161"/>
      <c r="O231" s="201"/>
      <c r="P231" s="202"/>
      <c r="Q231" s="221"/>
      <c r="AI231" s="117" t="s">
        <v>123</v>
      </c>
      <c r="AJ231" s="117" t="s">
        <v>67</v>
      </c>
      <c r="AK231" s="12" t="s">
        <v>67</v>
      </c>
      <c r="AL231" s="12" t="s">
        <v>28</v>
      </c>
      <c r="AM231" s="12" t="s">
        <v>57</v>
      </c>
      <c r="AN231" s="117" t="s">
        <v>116</v>
      </c>
    </row>
    <row r="232" spans="2:54" s="12" customFormat="1">
      <c r="B232" s="115"/>
      <c r="D232" s="116" t="s">
        <v>123</v>
      </c>
      <c r="E232" s="117" t="s">
        <v>1</v>
      </c>
      <c r="F232" s="118" t="s">
        <v>1037</v>
      </c>
      <c r="H232" s="119"/>
      <c r="I232" s="120"/>
      <c r="K232" s="185"/>
      <c r="L232" s="174"/>
      <c r="M232" s="184"/>
      <c r="N232" s="161"/>
      <c r="O232" s="201"/>
      <c r="P232" s="202"/>
      <c r="Q232" s="221"/>
      <c r="AI232" s="117" t="s">
        <v>123</v>
      </c>
      <c r="AJ232" s="117" t="s">
        <v>67</v>
      </c>
      <c r="AK232" s="12" t="s">
        <v>67</v>
      </c>
      <c r="AL232" s="12" t="s">
        <v>28</v>
      </c>
      <c r="AM232" s="12" t="s">
        <v>57</v>
      </c>
      <c r="AN232" s="117" t="s">
        <v>116</v>
      </c>
    </row>
    <row r="233" spans="2:54" s="13" customFormat="1">
      <c r="B233" s="121"/>
      <c r="D233" s="116" t="s">
        <v>123</v>
      </c>
      <c r="E233" s="122" t="s">
        <v>1</v>
      </c>
      <c r="F233" s="123" t="s">
        <v>125</v>
      </c>
      <c r="H233" s="124"/>
      <c r="I233" s="125"/>
      <c r="K233" s="186"/>
      <c r="L233" s="175"/>
      <c r="M233" s="184"/>
      <c r="N233" s="161"/>
      <c r="O233" s="201"/>
      <c r="P233" s="202"/>
      <c r="Q233" s="222"/>
      <c r="AI233" s="122" t="s">
        <v>123</v>
      </c>
      <c r="AJ233" s="122" t="s">
        <v>67</v>
      </c>
      <c r="AK233" s="13" t="s">
        <v>122</v>
      </c>
      <c r="AL233" s="13" t="s">
        <v>28</v>
      </c>
      <c r="AM233" s="13" t="s">
        <v>65</v>
      </c>
      <c r="AN233" s="122" t="s">
        <v>116</v>
      </c>
    </row>
    <row r="234" spans="2:54" s="1" customFormat="1" ht="21.75" customHeight="1">
      <c r="B234" s="106"/>
      <c r="C234" s="130" t="s">
        <v>253</v>
      </c>
      <c r="D234" s="130" t="s">
        <v>224</v>
      </c>
      <c r="E234" s="131" t="s">
        <v>1038</v>
      </c>
      <c r="F234" s="132" t="s">
        <v>1039</v>
      </c>
      <c r="G234" s="133" t="s">
        <v>212</v>
      </c>
      <c r="H234" s="134">
        <v>0</v>
      </c>
      <c r="I234" s="135">
        <v>33900</v>
      </c>
      <c r="J234" s="155">
        <f>ROUND(I234*H234,2)</f>
        <v>0</v>
      </c>
      <c r="K234" s="196"/>
      <c r="L234" s="161"/>
      <c r="M234" s="184">
        <v>0</v>
      </c>
      <c r="N234" s="161">
        <f t="shared" si="3"/>
        <v>0</v>
      </c>
      <c r="O234" s="201">
        <v>0</v>
      </c>
      <c r="P234" s="202">
        <v>0</v>
      </c>
      <c r="Q234" s="169"/>
      <c r="AG234" s="113" t="s">
        <v>140</v>
      </c>
      <c r="AI234" s="113" t="s">
        <v>224</v>
      </c>
      <c r="AJ234" s="113" t="s">
        <v>67</v>
      </c>
      <c r="AN234" s="17" t="s">
        <v>116</v>
      </c>
      <c r="AT234" s="114" t="e">
        <f>IF(#REF!="základní",J234,0)</f>
        <v>#REF!</v>
      </c>
      <c r="AU234" s="114" t="e">
        <f>IF(#REF!="snížená",J234,0)</f>
        <v>#REF!</v>
      </c>
      <c r="AV234" s="114" t="e">
        <f>IF(#REF!="zákl. přenesená",J234,0)</f>
        <v>#REF!</v>
      </c>
      <c r="AW234" s="114" t="e">
        <f>IF(#REF!="sníž. přenesená",J234,0)</f>
        <v>#REF!</v>
      </c>
      <c r="AX234" s="114" t="e">
        <f>IF(#REF!="nulová",J234,0)</f>
        <v>#REF!</v>
      </c>
      <c r="AY234" s="17" t="s">
        <v>65</v>
      </c>
      <c r="AZ234" s="114">
        <f>ROUND(I234*H234,2)</f>
        <v>0</v>
      </c>
      <c r="BA234" s="17" t="s">
        <v>122</v>
      </c>
      <c r="BB234" s="113" t="s">
        <v>265</v>
      </c>
    </row>
    <row r="235" spans="2:54" s="12" customFormat="1">
      <c r="B235" s="115"/>
      <c r="D235" s="116" t="s">
        <v>123</v>
      </c>
      <c r="E235" s="117" t="s">
        <v>1</v>
      </c>
      <c r="F235" s="118" t="s">
        <v>1040</v>
      </c>
      <c r="H235" s="119"/>
      <c r="I235" s="120"/>
      <c r="K235" s="185"/>
      <c r="L235" s="174"/>
      <c r="M235" s="184"/>
      <c r="N235" s="161"/>
      <c r="O235" s="201"/>
      <c r="P235" s="202"/>
      <c r="Q235" s="221"/>
      <c r="AI235" s="117" t="s">
        <v>123</v>
      </c>
      <c r="AJ235" s="117" t="s">
        <v>67</v>
      </c>
      <c r="AK235" s="12" t="s">
        <v>67</v>
      </c>
      <c r="AL235" s="12" t="s">
        <v>28</v>
      </c>
      <c r="AM235" s="12" t="s">
        <v>57</v>
      </c>
      <c r="AN235" s="117" t="s">
        <v>116</v>
      </c>
    </row>
    <row r="236" spans="2:54" s="13" customFormat="1">
      <c r="B236" s="121"/>
      <c r="D236" s="116" t="s">
        <v>123</v>
      </c>
      <c r="E236" s="122" t="s">
        <v>1</v>
      </c>
      <c r="F236" s="123" t="s">
        <v>125</v>
      </c>
      <c r="H236" s="124"/>
      <c r="I236" s="125"/>
      <c r="K236" s="186"/>
      <c r="L236" s="175"/>
      <c r="M236" s="184"/>
      <c r="N236" s="161"/>
      <c r="O236" s="201"/>
      <c r="P236" s="202"/>
      <c r="Q236" s="222"/>
      <c r="AI236" s="122" t="s">
        <v>123</v>
      </c>
      <c r="AJ236" s="122" t="s">
        <v>67</v>
      </c>
      <c r="AK236" s="13" t="s">
        <v>122</v>
      </c>
      <c r="AL236" s="13" t="s">
        <v>28</v>
      </c>
      <c r="AM236" s="13" t="s">
        <v>57</v>
      </c>
      <c r="AN236" s="122" t="s">
        <v>116</v>
      </c>
    </row>
    <row r="237" spans="2:54" s="12" customFormat="1">
      <c r="B237" s="115"/>
      <c r="D237" s="116" t="s">
        <v>123</v>
      </c>
      <c r="E237" s="117" t="s">
        <v>1</v>
      </c>
      <c r="F237" s="118" t="s">
        <v>1041</v>
      </c>
      <c r="H237" s="119"/>
      <c r="I237" s="120"/>
      <c r="K237" s="185"/>
      <c r="L237" s="174"/>
      <c r="M237" s="184"/>
      <c r="N237" s="161"/>
      <c r="O237" s="201"/>
      <c r="P237" s="202"/>
      <c r="Q237" s="221"/>
      <c r="AI237" s="117" t="s">
        <v>123</v>
      </c>
      <c r="AJ237" s="117" t="s">
        <v>67</v>
      </c>
      <c r="AK237" s="12" t="s">
        <v>67</v>
      </c>
      <c r="AL237" s="12" t="s">
        <v>28</v>
      </c>
      <c r="AM237" s="12" t="s">
        <v>57</v>
      </c>
      <c r="AN237" s="117" t="s">
        <v>116</v>
      </c>
    </row>
    <row r="238" spans="2:54" s="13" customFormat="1">
      <c r="B238" s="121"/>
      <c r="D238" s="116" t="s">
        <v>123</v>
      </c>
      <c r="E238" s="122" t="s">
        <v>1</v>
      </c>
      <c r="F238" s="123" t="s">
        <v>125</v>
      </c>
      <c r="H238" s="124"/>
      <c r="I238" s="125"/>
      <c r="K238" s="186"/>
      <c r="L238" s="175"/>
      <c r="M238" s="184"/>
      <c r="N238" s="161"/>
      <c r="O238" s="201"/>
      <c r="P238" s="202"/>
      <c r="Q238" s="222"/>
      <c r="AI238" s="122" t="s">
        <v>123</v>
      </c>
      <c r="AJ238" s="122" t="s">
        <v>67</v>
      </c>
      <c r="AK238" s="13" t="s">
        <v>122</v>
      </c>
      <c r="AL238" s="13" t="s">
        <v>28</v>
      </c>
      <c r="AM238" s="13" t="s">
        <v>65</v>
      </c>
      <c r="AN238" s="122" t="s">
        <v>116</v>
      </c>
    </row>
    <row r="239" spans="2:54" s="1" customFormat="1" ht="21.75" customHeight="1">
      <c r="B239" s="106"/>
      <c r="C239" s="130" t="s">
        <v>213</v>
      </c>
      <c r="D239" s="130" t="s">
        <v>224</v>
      </c>
      <c r="E239" s="131" t="s">
        <v>1042</v>
      </c>
      <c r="F239" s="132" t="s">
        <v>1043</v>
      </c>
      <c r="G239" s="133" t="s">
        <v>212</v>
      </c>
      <c r="H239" s="134">
        <v>0</v>
      </c>
      <c r="I239" s="135">
        <v>34700</v>
      </c>
      <c r="J239" s="155">
        <f>ROUND(I239*H239,2)</f>
        <v>0</v>
      </c>
      <c r="K239" s="196"/>
      <c r="L239" s="161"/>
      <c r="M239" s="184">
        <v>0</v>
      </c>
      <c r="N239" s="161">
        <f t="shared" si="3"/>
        <v>0</v>
      </c>
      <c r="O239" s="201">
        <v>0</v>
      </c>
      <c r="P239" s="202">
        <v>0</v>
      </c>
      <c r="Q239" s="169"/>
      <c r="AG239" s="113" t="s">
        <v>140</v>
      </c>
      <c r="AI239" s="113" t="s">
        <v>224</v>
      </c>
      <c r="AJ239" s="113" t="s">
        <v>67</v>
      </c>
      <c r="AN239" s="17" t="s">
        <v>116</v>
      </c>
      <c r="AT239" s="114" t="e">
        <f>IF(#REF!="základní",J239,0)</f>
        <v>#REF!</v>
      </c>
      <c r="AU239" s="114" t="e">
        <f>IF(#REF!="snížená",J239,0)</f>
        <v>#REF!</v>
      </c>
      <c r="AV239" s="114" t="e">
        <f>IF(#REF!="zákl. přenesená",J239,0)</f>
        <v>#REF!</v>
      </c>
      <c r="AW239" s="114" t="e">
        <f>IF(#REF!="sníž. přenesená",J239,0)</f>
        <v>#REF!</v>
      </c>
      <c r="AX239" s="114" t="e">
        <f>IF(#REF!="nulová",J239,0)</f>
        <v>#REF!</v>
      </c>
      <c r="AY239" s="17" t="s">
        <v>65</v>
      </c>
      <c r="AZ239" s="114">
        <f>ROUND(I239*H239,2)</f>
        <v>0</v>
      </c>
      <c r="BA239" s="17" t="s">
        <v>122</v>
      </c>
      <c r="BB239" s="113" t="s">
        <v>270</v>
      </c>
    </row>
    <row r="240" spans="2:54" s="12" customFormat="1">
      <c r="B240" s="115"/>
      <c r="D240" s="116" t="s">
        <v>123</v>
      </c>
      <c r="E240" s="117" t="s">
        <v>1</v>
      </c>
      <c r="F240" s="118" t="s">
        <v>1044</v>
      </c>
      <c r="H240" s="119"/>
      <c r="I240" s="120"/>
      <c r="K240" s="185"/>
      <c r="L240" s="174"/>
      <c r="M240" s="184"/>
      <c r="N240" s="161"/>
      <c r="O240" s="159"/>
      <c r="P240" s="160"/>
      <c r="Q240" s="221"/>
      <c r="AI240" s="117" t="s">
        <v>123</v>
      </c>
      <c r="AJ240" s="117" t="s">
        <v>67</v>
      </c>
      <c r="AK240" s="12" t="s">
        <v>67</v>
      </c>
      <c r="AL240" s="12" t="s">
        <v>28</v>
      </c>
      <c r="AM240" s="12" t="s">
        <v>57</v>
      </c>
      <c r="AN240" s="117" t="s">
        <v>116</v>
      </c>
    </row>
    <row r="241" spans="2:54" s="13" customFormat="1">
      <c r="B241" s="121"/>
      <c r="D241" s="116" t="s">
        <v>123</v>
      </c>
      <c r="E241" s="122" t="s">
        <v>1</v>
      </c>
      <c r="F241" s="123" t="s">
        <v>125</v>
      </c>
      <c r="H241" s="124"/>
      <c r="I241" s="125"/>
      <c r="K241" s="186"/>
      <c r="L241" s="175"/>
      <c r="M241" s="184"/>
      <c r="N241" s="161"/>
      <c r="O241" s="159"/>
      <c r="P241" s="160"/>
      <c r="Q241" s="222"/>
      <c r="AI241" s="122" t="s">
        <v>123</v>
      </c>
      <c r="AJ241" s="122" t="s">
        <v>67</v>
      </c>
      <c r="AK241" s="13" t="s">
        <v>122</v>
      </c>
      <c r="AL241" s="13" t="s">
        <v>28</v>
      </c>
      <c r="AM241" s="13" t="s">
        <v>57</v>
      </c>
      <c r="AN241" s="122" t="s">
        <v>116</v>
      </c>
    </row>
    <row r="242" spans="2:54" s="12" customFormat="1">
      <c r="B242" s="115"/>
      <c r="D242" s="116" t="s">
        <v>123</v>
      </c>
      <c r="E242" s="117" t="s">
        <v>1</v>
      </c>
      <c r="F242" s="118" t="s">
        <v>1045</v>
      </c>
      <c r="H242" s="119"/>
      <c r="I242" s="120"/>
      <c r="K242" s="185"/>
      <c r="L242" s="174"/>
      <c r="M242" s="184"/>
      <c r="N242" s="161"/>
      <c r="O242" s="159"/>
      <c r="P242" s="160"/>
      <c r="Q242" s="221"/>
      <c r="AI242" s="117" t="s">
        <v>123</v>
      </c>
      <c r="AJ242" s="117" t="s">
        <v>67</v>
      </c>
      <c r="AK242" s="12" t="s">
        <v>67</v>
      </c>
      <c r="AL242" s="12" t="s">
        <v>28</v>
      </c>
      <c r="AM242" s="12" t="s">
        <v>57</v>
      </c>
      <c r="AN242" s="117" t="s">
        <v>116</v>
      </c>
    </row>
    <row r="243" spans="2:54" s="13" customFormat="1">
      <c r="B243" s="121"/>
      <c r="D243" s="116" t="s">
        <v>123</v>
      </c>
      <c r="E243" s="122" t="s">
        <v>1</v>
      </c>
      <c r="F243" s="123" t="s">
        <v>125</v>
      </c>
      <c r="H243" s="124"/>
      <c r="I243" s="125"/>
      <c r="K243" s="186"/>
      <c r="L243" s="175"/>
      <c r="M243" s="184"/>
      <c r="N243" s="161"/>
      <c r="O243" s="159"/>
      <c r="P243" s="160"/>
      <c r="Q243" s="222"/>
      <c r="AI243" s="122" t="s">
        <v>123</v>
      </c>
      <c r="AJ243" s="122" t="s">
        <v>67</v>
      </c>
      <c r="AK243" s="13" t="s">
        <v>122</v>
      </c>
      <c r="AL243" s="13" t="s">
        <v>28</v>
      </c>
      <c r="AM243" s="13" t="s">
        <v>65</v>
      </c>
      <c r="AN243" s="122" t="s">
        <v>116</v>
      </c>
    </row>
    <row r="244" spans="2:54" s="1" customFormat="1" ht="33" customHeight="1">
      <c r="B244" s="106"/>
      <c r="C244" s="107" t="s">
        <v>262</v>
      </c>
      <c r="D244" s="107" t="s">
        <v>118</v>
      </c>
      <c r="E244" s="108" t="s">
        <v>1046</v>
      </c>
      <c r="F244" s="109" t="s">
        <v>1047</v>
      </c>
      <c r="G244" s="110" t="s">
        <v>173</v>
      </c>
      <c r="H244" s="111"/>
      <c r="I244" s="112">
        <v>141</v>
      </c>
      <c r="J244" s="154">
        <f>ROUND(I244*H244,2)</f>
        <v>0</v>
      </c>
      <c r="K244" s="184"/>
      <c r="L244" s="161"/>
      <c r="M244" s="184">
        <v>0</v>
      </c>
      <c r="N244" s="161">
        <f t="shared" si="3"/>
        <v>0</v>
      </c>
      <c r="O244" s="159">
        <f t="shared" si="4"/>
        <v>0</v>
      </c>
      <c r="P244" s="160">
        <f t="shared" si="5"/>
        <v>0</v>
      </c>
      <c r="Q244" s="169"/>
      <c r="AG244" s="113" t="s">
        <v>122</v>
      </c>
      <c r="AI244" s="113" t="s">
        <v>118</v>
      </c>
      <c r="AJ244" s="113" t="s">
        <v>67</v>
      </c>
      <c r="AN244" s="17" t="s">
        <v>116</v>
      </c>
      <c r="AT244" s="114" t="e">
        <f>IF(#REF!="základní",J244,0)</f>
        <v>#REF!</v>
      </c>
      <c r="AU244" s="114" t="e">
        <f>IF(#REF!="snížená",J244,0)</f>
        <v>#REF!</v>
      </c>
      <c r="AV244" s="114" t="e">
        <f>IF(#REF!="zákl. přenesená",J244,0)</f>
        <v>#REF!</v>
      </c>
      <c r="AW244" s="114" t="e">
        <f>IF(#REF!="sníž. přenesená",J244,0)</f>
        <v>#REF!</v>
      </c>
      <c r="AX244" s="114" t="e">
        <f>IF(#REF!="nulová",J244,0)</f>
        <v>#REF!</v>
      </c>
      <c r="AY244" s="17" t="s">
        <v>65</v>
      </c>
      <c r="AZ244" s="114">
        <f>ROUND(I244*H244,2)</f>
        <v>0</v>
      </c>
      <c r="BA244" s="17" t="s">
        <v>122</v>
      </c>
      <c r="BB244" s="113" t="s">
        <v>275</v>
      </c>
    </row>
    <row r="245" spans="2:54" s="12" customFormat="1">
      <c r="B245" s="115"/>
      <c r="D245" s="116" t="s">
        <v>123</v>
      </c>
      <c r="E245" s="117" t="s">
        <v>1</v>
      </c>
      <c r="F245" s="118" t="s">
        <v>1048</v>
      </c>
      <c r="H245" s="119"/>
      <c r="I245" s="120"/>
      <c r="K245" s="185"/>
      <c r="L245" s="174"/>
      <c r="M245" s="184"/>
      <c r="N245" s="161"/>
      <c r="O245" s="159"/>
      <c r="P245" s="160"/>
      <c r="Q245" s="221"/>
      <c r="AI245" s="117" t="s">
        <v>123</v>
      </c>
      <c r="AJ245" s="117" t="s">
        <v>67</v>
      </c>
      <c r="AK245" s="12" t="s">
        <v>67</v>
      </c>
      <c r="AL245" s="12" t="s">
        <v>28</v>
      </c>
      <c r="AM245" s="12" t="s">
        <v>57</v>
      </c>
      <c r="AN245" s="117" t="s">
        <v>116</v>
      </c>
    </row>
    <row r="246" spans="2:54" s="12" customFormat="1">
      <c r="B246" s="115"/>
      <c r="D246" s="116" t="s">
        <v>123</v>
      </c>
      <c r="E246" s="117" t="s">
        <v>1</v>
      </c>
      <c r="F246" s="118" t="s">
        <v>1049</v>
      </c>
      <c r="H246" s="119"/>
      <c r="I246" s="120"/>
      <c r="K246" s="185"/>
      <c r="L246" s="174"/>
      <c r="M246" s="184"/>
      <c r="N246" s="161"/>
      <c r="O246" s="159"/>
      <c r="P246" s="160"/>
      <c r="Q246" s="221"/>
      <c r="AI246" s="117" t="s">
        <v>123</v>
      </c>
      <c r="AJ246" s="117" t="s">
        <v>67</v>
      </c>
      <c r="AK246" s="12" t="s">
        <v>67</v>
      </c>
      <c r="AL246" s="12" t="s">
        <v>28</v>
      </c>
      <c r="AM246" s="12" t="s">
        <v>57</v>
      </c>
      <c r="AN246" s="117" t="s">
        <v>116</v>
      </c>
    </row>
    <row r="247" spans="2:54" s="13" customFormat="1">
      <c r="B247" s="121"/>
      <c r="D247" s="116" t="s">
        <v>123</v>
      </c>
      <c r="E247" s="122" t="s">
        <v>1</v>
      </c>
      <c r="F247" s="123" t="s">
        <v>125</v>
      </c>
      <c r="H247" s="124"/>
      <c r="I247" s="125"/>
      <c r="K247" s="186"/>
      <c r="L247" s="175"/>
      <c r="M247" s="184"/>
      <c r="N247" s="161"/>
      <c r="O247" s="159"/>
      <c r="P247" s="160"/>
      <c r="Q247" s="222"/>
      <c r="AI247" s="122" t="s">
        <v>123</v>
      </c>
      <c r="AJ247" s="122" t="s">
        <v>67</v>
      </c>
      <c r="AK247" s="13" t="s">
        <v>122</v>
      </c>
      <c r="AL247" s="13" t="s">
        <v>28</v>
      </c>
      <c r="AM247" s="13" t="s">
        <v>65</v>
      </c>
      <c r="AN247" s="122" t="s">
        <v>116</v>
      </c>
    </row>
    <row r="248" spans="2:54" s="1" customFormat="1" ht="37.950000000000003" customHeight="1">
      <c r="B248" s="106"/>
      <c r="C248" s="107" t="s">
        <v>217</v>
      </c>
      <c r="D248" s="107" t="s">
        <v>118</v>
      </c>
      <c r="E248" s="108" t="s">
        <v>609</v>
      </c>
      <c r="F248" s="109" t="s">
        <v>610</v>
      </c>
      <c r="G248" s="110" t="s">
        <v>173</v>
      </c>
      <c r="H248" s="111">
        <v>0</v>
      </c>
      <c r="I248" s="112">
        <v>88.2</v>
      </c>
      <c r="J248" s="154">
        <f>ROUND(I248*H248,2)</f>
        <v>0</v>
      </c>
      <c r="K248" s="184">
        <v>4866.0479999999998</v>
      </c>
      <c r="L248" s="161">
        <v>429185.43</v>
      </c>
      <c r="M248" s="184">
        <v>0</v>
      </c>
      <c r="N248" s="161">
        <f>M248*I248</f>
        <v>0</v>
      </c>
      <c r="O248" s="159">
        <f t="shared" si="4"/>
        <v>-4866.0479999999998</v>
      </c>
      <c r="P248" s="160">
        <f t="shared" si="5"/>
        <v>-429185.43</v>
      </c>
      <c r="Q248" s="169"/>
      <c r="AG248" s="113" t="s">
        <v>122</v>
      </c>
      <c r="AI248" s="113" t="s">
        <v>118</v>
      </c>
      <c r="AJ248" s="113" t="s">
        <v>67</v>
      </c>
      <c r="AN248" s="17" t="s">
        <v>116</v>
      </c>
      <c r="AT248" s="114" t="e">
        <f>IF(#REF!="základní",J248,0)</f>
        <v>#REF!</v>
      </c>
      <c r="AU248" s="114" t="e">
        <f>IF(#REF!="snížená",J248,0)</f>
        <v>#REF!</v>
      </c>
      <c r="AV248" s="114" t="e">
        <f>IF(#REF!="zákl. přenesená",J248,0)</f>
        <v>#REF!</v>
      </c>
      <c r="AW248" s="114" t="e">
        <f>IF(#REF!="sníž. přenesená",J248,0)</f>
        <v>#REF!</v>
      </c>
      <c r="AX248" s="114" t="e">
        <f>IF(#REF!="nulová",J248,0)</f>
        <v>#REF!</v>
      </c>
      <c r="AY248" s="17" t="s">
        <v>65</v>
      </c>
      <c r="AZ248" s="114">
        <f>ROUND(I248*H248,2)</f>
        <v>0</v>
      </c>
      <c r="BA248" s="17" t="s">
        <v>122</v>
      </c>
      <c r="BB248" s="113" t="s">
        <v>279</v>
      </c>
    </row>
    <row r="249" spans="2:54" s="14" customFormat="1">
      <c r="B249" s="126"/>
      <c r="D249" s="116" t="s">
        <v>123</v>
      </c>
      <c r="E249" s="127" t="s">
        <v>1</v>
      </c>
      <c r="F249" s="128" t="s">
        <v>602</v>
      </c>
      <c r="H249" s="127"/>
      <c r="I249" s="129"/>
      <c r="K249" s="187"/>
      <c r="L249" s="176"/>
      <c r="M249" s="184"/>
      <c r="N249" s="161"/>
      <c r="O249" s="159"/>
      <c r="P249" s="160"/>
      <c r="Q249" s="223"/>
      <c r="AI249" s="127" t="s">
        <v>123</v>
      </c>
      <c r="AJ249" s="127" t="s">
        <v>67</v>
      </c>
      <c r="AK249" s="14" t="s">
        <v>65</v>
      </c>
      <c r="AL249" s="14" t="s">
        <v>28</v>
      </c>
      <c r="AM249" s="14" t="s">
        <v>57</v>
      </c>
      <c r="AN249" s="127" t="s">
        <v>116</v>
      </c>
    </row>
    <row r="250" spans="2:54" s="12" customFormat="1">
      <c r="B250" s="115"/>
      <c r="D250" s="116" t="s">
        <v>123</v>
      </c>
      <c r="E250" s="117" t="s">
        <v>1</v>
      </c>
      <c r="F250" s="118" t="s">
        <v>1050</v>
      </c>
      <c r="H250" s="119"/>
      <c r="I250" s="120"/>
      <c r="K250" s="185"/>
      <c r="L250" s="174"/>
      <c r="M250" s="184"/>
      <c r="N250" s="161"/>
      <c r="O250" s="159"/>
      <c r="P250" s="160"/>
      <c r="Q250" s="221"/>
      <c r="AI250" s="117" t="s">
        <v>123</v>
      </c>
      <c r="AJ250" s="117" t="s">
        <v>67</v>
      </c>
      <c r="AK250" s="12" t="s">
        <v>67</v>
      </c>
      <c r="AL250" s="12" t="s">
        <v>28</v>
      </c>
      <c r="AM250" s="12" t="s">
        <v>57</v>
      </c>
      <c r="AN250" s="117" t="s">
        <v>116</v>
      </c>
    </row>
    <row r="251" spans="2:54" s="12" customFormat="1">
      <c r="B251" s="115"/>
      <c r="D251" s="116" t="s">
        <v>123</v>
      </c>
      <c r="E251" s="117" t="s">
        <v>1</v>
      </c>
      <c r="F251" s="118" t="s">
        <v>1051</v>
      </c>
      <c r="H251" s="119"/>
      <c r="I251" s="120"/>
      <c r="K251" s="185"/>
      <c r="L251" s="174"/>
      <c r="M251" s="184"/>
      <c r="N251" s="161"/>
      <c r="O251" s="159"/>
      <c r="P251" s="160"/>
      <c r="Q251" s="221"/>
      <c r="AI251" s="117" t="s">
        <v>123</v>
      </c>
      <c r="AJ251" s="117" t="s">
        <v>67</v>
      </c>
      <c r="AK251" s="12" t="s">
        <v>67</v>
      </c>
      <c r="AL251" s="12" t="s">
        <v>28</v>
      </c>
      <c r="AM251" s="12" t="s">
        <v>57</v>
      </c>
      <c r="AN251" s="117" t="s">
        <v>116</v>
      </c>
    </row>
    <row r="252" spans="2:54" s="12" customFormat="1">
      <c r="B252" s="115"/>
      <c r="D252" s="116" t="s">
        <v>123</v>
      </c>
      <c r="E252" s="117" t="s">
        <v>1</v>
      </c>
      <c r="F252" s="118" t="s">
        <v>1052</v>
      </c>
      <c r="H252" s="119"/>
      <c r="I252" s="120"/>
      <c r="K252" s="185"/>
      <c r="L252" s="174"/>
      <c r="M252" s="184"/>
      <c r="N252" s="161"/>
      <c r="O252" s="159"/>
      <c r="P252" s="160"/>
      <c r="Q252" s="221"/>
      <c r="AI252" s="117" t="s">
        <v>123</v>
      </c>
      <c r="AJ252" s="117" t="s">
        <v>67</v>
      </c>
      <c r="AK252" s="12" t="s">
        <v>67</v>
      </c>
      <c r="AL252" s="12" t="s">
        <v>28</v>
      </c>
      <c r="AM252" s="12" t="s">
        <v>57</v>
      </c>
      <c r="AN252" s="117" t="s">
        <v>116</v>
      </c>
    </row>
    <row r="253" spans="2:54" s="12" customFormat="1">
      <c r="B253" s="115"/>
      <c r="D253" s="116" t="s">
        <v>123</v>
      </c>
      <c r="E253" s="117" t="s">
        <v>1</v>
      </c>
      <c r="F253" s="118" t="s">
        <v>1053</v>
      </c>
      <c r="H253" s="119"/>
      <c r="I253" s="120"/>
      <c r="K253" s="185"/>
      <c r="L253" s="174"/>
      <c r="M253" s="184"/>
      <c r="N253" s="161"/>
      <c r="O253" s="159"/>
      <c r="P253" s="160"/>
      <c r="Q253" s="221"/>
      <c r="AI253" s="117" t="s">
        <v>123</v>
      </c>
      <c r="AJ253" s="117" t="s">
        <v>67</v>
      </c>
      <c r="AK253" s="12" t="s">
        <v>67</v>
      </c>
      <c r="AL253" s="12" t="s">
        <v>28</v>
      </c>
      <c r="AM253" s="12" t="s">
        <v>57</v>
      </c>
      <c r="AN253" s="117" t="s">
        <v>116</v>
      </c>
    </row>
    <row r="254" spans="2:54" s="13" customFormat="1">
      <c r="B254" s="121"/>
      <c r="D254" s="116" t="s">
        <v>123</v>
      </c>
      <c r="E254" s="122" t="s">
        <v>1</v>
      </c>
      <c r="F254" s="123" t="s">
        <v>125</v>
      </c>
      <c r="H254" s="124"/>
      <c r="I254" s="125"/>
      <c r="K254" s="186"/>
      <c r="L254" s="175"/>
      <c r="M254" s="184"/>
      <c r="N254" s="161"/>
      <c r="O254" s="159"/>
      <c r="P254" s="160"/>
      <c r="Q254" s="222"/>
      <c r="AI254" s="122" t="s">
        <v>123</v>
      </c>
      <c r="AJ254" s="122" t="s">
        <v>67</v>
      </c>
      <c r="AK254" s="13" t="s">
        <v>122</v>
      </c>
      <c r="AL254" s="13" t="s">
        <v>28</v>
      </c>
      <c r="AM254" s="13" t="s">
        <v>65</v>
      </c>
      <c r="AN254" s="122" t="s">
        <v>116</v>
      </c>
    </row>
    <row r="255" spans="2:54" s="1" customFormat="1" ht="37.950000000000003" customHeight="1">
      <c r="B255" s="106"/>
      <c r="C255" s="107" t="s">
        <v>272</v>
      </c>
      <c r="D255" s="107" t="s">
        <v>118</v>
      </c>
      <c r="E255" s="108" t="s">
        <v>197</v>
      </c>
      <c r="F255" s="109" t="s">
        <v>198</v>
      </c>
      <c r="G255" s="110" t="s">
        <v>173</v>
      </c>
      <c r="H255" s="111"/>
      <c r="I255" s="112">
        <v>151</v>
      </c>
      <c r="J255" s="154">
        <f>ROUND(I255*H255,2)</f>
        <v>0</v>
      </c>
      <c r="K255" s="184"/>
      <c r="L255" s="161"/>
      <c r="M255" s="184">
        <v>0</v>
      </c>
      <c r="N255" s="161">
        <f t="shared" si="3"/>
        <v>0</v>
      </c>
      <c r="O255" s="159">
        <f t="shared" si="4"/>
        <v>0</v>
      </c>
      <c r="P255" s="160">
        <f t="shared" si="5"/>
        <v>0</v>
      </c>
      <c r="Q255" s="169"/>
      <c r="AG255" s="113" t="s">
        <v>122</v>
      </c>
      <c r="AI255" s="113" t="s">
        <v>118</v>
      </c>
      <c r="AJ255" s="113" t="s">
        <v>67</v>
      </c>
      <c r="AN255" s="17" t="s">
        <v>116</v>
      </c>
      <c r="AT255" s="114" t="e">
        <f>IF(#REF!="základní",J255,0)</f>
        <v>#REF!</v>
      </c>
      <c r="AU255" s="114" t="e">
        <f>IF(#REF!="snížená",J255,0)</f>
        <v>#REF!</v>
      </c>
      <c r="AV255" s="114" t="e">
        <f>IF(#REF!="zákl. přenesená",J255,0)</f>
        <v>#REF!</v>
      </c>
      <c r="AW255" s="114" t="e">
        <f>IF(#REF!="sníž. přenesená",J255,0)</f>
        <v>#REF!</v>
      </c>
      <c r="AX255" s="114" t="e">
        <f>IF(#REF!="nulová",J255,0)</f>
        <v>#REF!</v>
      </c>
      <c r="AY255" s="17" t="s">
        <v>65</v>
      </c>
      <c r="AZ255" s="114">
        <f>ROUND(I255*H255,2)</f>
        <v>0</v>
      </c>
      <c r="BA255" s="17" t="s">
        <v>122</v>
      </c>
      <c r="BB255" s="113" t="s">
        <v>285</v>
      </c>
    </row>
    <row r="256" spans="2:54" s="12" customFormat="1" ht="20.399999999999999">
      <c r="B256" s="115"/>
      <c r="D256" s="116" t="s">
        <v>123</v>
      </c>
      <c r="E256" s="117" t="s">
        <v>1</v>
      </c>
      <c r="F256" s="118" t="s">
        <v>1054</v>
      </c>
      <c r="H256" s="119"/>
      <c r="I256" s="120"/>
      <c r="K256" s="185"/>
      <c r="L256" s="174"/>
      <c r="M256" s="184"/>
      <c r="N256" s="161"/>
      <c r="O256" s="159"/>
      <c r="P256" s="160"/>
      <c r="Q256" s="221"/>
      <c r="AI256" s="117" t="s">
        <v>123</v>
      </c>
      <c r="AJ256" s="117" t="s">
        <v>67</v>
      </c>
      <c r="AK256" s="12" t="s">
        <v>67</v>
      </c>
      <c r="AL256" s="12" t="s">
        <v>28</v>
      </c>
      <c r="AM256" s="12" t="s">
        <v>57</v>
      </c>
      <c r="AN256" s="117" t="s">
        <v>116</v>
      </c>
    </row>
    <row r="257" spans="2:54" s="12" customFormat="1">
      <c r="B257" s="115"/>
      <c r="D257" s="116" t="s">
        <v>123</v>
      </c>
      <c r="E257" s="117" t="s">
        <v>1</v>
      </c>
      <c r="F257" s="118" t="s">
        <v>1055</v>
      </c>
      <c r="H257" s="119"/>
      <c r="I257" s="120"/>
      <c r="K257" s="185"/>
      <c r="L257" s="174"/>
      <c r="M257" s="184"/>
      <c r="N257" s="161"/>
      <c r="O257" s="159"/>
      <c r="P257" s="160"/>
      <c r="Q257" s="221"/>
      <c r="AI257" s="117" t="s">
        <v>123</v>
      </c>
      <c r="AJ257" s="117" t="s">
        <v>67</v>
      </c>
      <c r="AK257" s="12" t="s">
        <v>67</v>
      </c>
      <c r="AL257" s="12" t="s">
        <v>28</v>
      </c>
      <c r="AM257" s="12" t="s">
        <v>57</v>
      </c>
      <c r="AN257" s="117" t="s">
        <v>116</v>
      </c>
    </row>
    <row r="258" spans="2:54" s="12" customFormat="1">
      <c r="B258" s="115"/>
      <c r="D258" s="116" t="s">
        <v>123</v>
      </c>
      <c r="E258" s="117" t="s">
        <v>1</v>
      </c>
      <c r="F258" s="118" t="s">
        <v>1056</v>
      </c>
      <c r="H258" s="119"/>
      <c r="I258" s="120"/>
      <c r="K258" s="185"/>
      <c r="L258" s="174"/>
      <c r="M258" s="184"/>
      <c r="N258" s="161"/>
      <c r="O258" s="159"/>
      <c r="P258" s="160"/>
      <c r="Q258" s="221"/>
      <c r="AI258" s="117" t="s">
        <v>123</v>
      </c>
      <c r="AJ258" s="117" t="s">
        <v>67</v>
      </c>
      <c r="AK258" s="12" t="s">
        <v>67</v>
      </c>
      <c r="AL258" s="12" t="s">
        <v>28</v>
      </c>
      <c r="AM258" s="12" t="s">
        <v>57</v>
      </c>
      <c r="AN258" s="117" t="s">
        <v>116</v>
      </c>
    </row>
    <row r="259" spans="2:54" s="12" customFormat="1">
      <c r="B259" s="115"/>
      <c r="D259" s="116" t="s">
        <v>123</v>
      </c>
      <c r="E259" s="117" t="s">
        <v>1</v>
      </c>
      <c r="F259" s="118" t="s">
        <v>986</v>
      </c>
      <c r="H259" s="119"/>
      <c r="I259" s="120"/>
      <c r="K259" s="185"/>
      <c r="L259" s="174"/>
      <c r="M259" s="184"/>
      <c r="N259" s="161"/>
      <c r="O259" s="159"/>
      <c r="P259" s="160"/>
      <c r="Q259" s="221"/>
      <c r="AI259" s="117" t="s">
        <v>123</v>
      </c>
      <c r="AJ259" s="117" t="s">
        <v>67</v>
      </c>
      <c r="AK259" s="12" t="s">
        <v>67</v>
      </c>
      <c r="AL259" s="12" t="s">
        <v>28</v>
      </c>
      <c r="AM259" s="12" t="s">
        <v>57</v>
      </c>
      <c r="AN259" s="117" t="s">
        <v>116</v>
      </c>
    </row>
    <row r="260" spans="2:54" s="14" customFormat="1">
      <c r="B260" s="126"/>
      <c r="D260" s="116" t="s">
        <v>123</v>
      </c>
      <c r="E260" s="127" t="s">
        <v>1</v>
      </c>
      <c r="F260" s="128" t="s">
        <v>982</v>
      </c>
      <c r="H260" s="127"/>
      <c r="I260" s="129"/>
      <c r="K260" s="187"/>
      <c r="L260" s="176"/>
      <c r="M260" s="184"/>
      <c r="N260" s="161"/>
      <c r="O260" s="159"/>
      <c r="P260" s="160"/>
      <c r="Q260" s="223"/>
      <c r="AI260" s="127" t="s">
        <v>123</v>
      </c>
      <c r="AJ260" s="127" t="s">
        <v>67</v>
      </c>
      <c r="AK260" s="14" t="s">
        <v>65</v>
      </c>
      <c r="AL260" s="14" t="s">
        <v>28</v>
      </c>
      <c r="AM260" s="14" t="s">
        <v>57</v>
      </c>
      <c r="AN260" s="127" t="s">
        <v>116</v>
      </c>
    </row>
    <row r="261" spans="2:54" s="12" customFormat="1">
      <c r="B261" s="115"/>
      <c r="D261" s="116" t="s">
        <v>123</v>
      </c>
      <c r="E261" s="117" t="s">
        <v>1</v>
      </c>
      <c r="F261" s="118" t="s">
        <v>983</v>
      </c>
      <c r="H261" s="119"/>
      <c r="I261" s="120"/>
      <c r="K261" s="185"/>
      <c r="L261" s="174"/>
      <c r="M261" s="184"/>
      <c r="N261" s="161"/>
      <c r="O261" s="159"/>
      <c r="P261" s="160"/>
      <c r="Q261" s="221"/>
      <c r="AI261" s="117" t="s">
        <v>123</v>
      </c>
      <c r="AJ261" s="117" t="s">
        <v>67</v>
      </c>
      <c r="AK261" s="12" t="s">
        <v>67</v>
      </c>
      <c r="AL261" s="12" t="s">
        <v>28</v>
      </c>
      <c r="AM261" s="12" t="s">
        <v>57</v>
      </c>
      <c r="AN261" s="117" t="s">
        <v>116</v>
      </c>
    </row>
    <row r="262" spans="2:54" s="13" customFormat="1">
      <c r="B262" s="121"/>
      <c r="D262" s="116" t="s">
        <v>123</v>
      </c>
      <c r="E262" s="122" t="s">
        <v>1</v>
      </c>
      <c r="F262" s="123" t="s">
        <v>125</v>
      </c>
      <c r="H262" s="124"/>
      <c r="I262" s="125"/>
      <c r="K262" s="186"/>
      <c r="L262" s="175"/>
      <c r="M262" s="184"/>
      <c r="N262" s="161"/>
      <c r="O262" s="159"/>
      <c r="P262" s="160"/>
      <c r="Q262" s="222"/>
      <c r="AI262" s="122" t="s">
        <v>123</v>
      </c>
      <c r="AJ262" s="122" t="s">
        <v>67</v>
      </c>
      <c r="AK262" s="13" t="s">
        <v>122</v>
      </c>
      <c r="AL262" s="13" t="s">
        <v>28</v>
      </c>
      <c r="AM262" s="13" t="s">
        <v>65</v>
      </c>
      <c r="AN262" s="122" t="s">
        <v>116</v>
      </c>
    </row>
    <row r="263" spans="2:54" s="1" customFormat="1" ht="37.950000000000003" customHeight="1">
      <c r="B263" s="106"/>
      <c r="C263" s="107" t="s">
        <v>221</v>
      </c>
      <c r="D263" s="107" t="s">
        <v>118</v>
      </c>
      <c r="E263" s="108" t="s">
        <v>1057</v>
      </c>
      <c r="F263" s="109" t="s">
        <v>1058</v>
      </c>
      <c r="G263" s="110" t="s">
        <v>173</v>
      </c>
      <c r="H263" s="111"/>
      <c r="I263" s="112">
        <v>198</v>
      </c>
      <c r="J263" s="154">
        <f>ROUND(I263*H263,2)</f>
        <v>0</v>
      </c>
      <c r="K263" s="184"/>
      <c r="L263" s="161"/>
      <c r="M263" s="184">
        <v>0</v>
      </c>
      <c r="N263" s="161">
        <f t="shared" si="3"/>
        <v>0</v>
      </c>
      <c r="O263" s="159">
        <f t="shared" si="4"/>
        <v>0</v>
      </c>
      <c r="P263" s="160">
        <f t="shared" si="5"/>
        <v>0</v>
      </c>
      <c r="Q263" s="169"/>
      <c r="AG263" s="113" t="s">
        <v>122</v>
      </c>
      <c r="AI263" s="113" t="s">
        <v>118</v>
      </c>
      <c r="AJ263" s="113" t="s">
        <v>67</v>
      </c>
      <c r="AN263" s="17" t="s">
        <v>116</v>
      </c>
      <c r="AT263" s="114" t="e">
        <f>IF(#REF!="základní",J263,0)</f>
        <v>#REF!</v>
      </c>
      <c r="AU263" s="114" t="e">
        <f>IF(#REF!="snížená",J263,0)</f>
        <v>#REF!</v>
      </c>
      <c r="AV263" s="114" t="e">
        <f>IF(#REF!="zákl. přenesená",J263,0)</f>
        <v>#REF!</v>
      </c>
      <c r="AW263" s="114" t="e">
        <f>IF(#REF!="sníž. přenesená",J263,0)</f>
        <v>#REF!</v>
      </c>
      <c r="AX263" s="114" t="e">
        <f>IF(#REF!="nulová",J263,0)</f>
        <v>#REF!</v>
      </c>
      <c r="AY263" s="17" t="s">
        <v>65</v>
      </c>
      <c r="AZ263" s="114">
        <f>ROUND(I263*H263,2)</f>
        <v>0</v>
      </c>
      <c r="BA263" s="17" t="s">
        <v>122</v>
      </c>
      <c r="BB263" s="113" t="s">
        <v>290</v>
      </c>
    </row>
    <row r="264" spans="2:54" s="14" customFormat="1">
      <c r="B264" s="126"/>
      <c r="D264" s="116" t="s">
        <v>123</v>
      </c>
      <c r="E264" s="127" t="s">
        <v>1</v>
      </c>
      <c r="F264" s="128" t="s">
        <v>1059</v>
      </c>
      <c r="H264" s="127"/>
      <c r="I264" s="129"/>
      <c r="K264" s="187"/>
      <c r="L264" s="176"/>
      <c r="M264" s="184"/>
      <c r="N264" s="161"/>
      <c r="O264" s="159"/>
      <c r="P264" s="160"/>
      <c r="Q264" s="223"/>
      <c r="AI264" s="127" t="s">
        <v>123</v>
      </c>
      <c r="AJ264" s="127" t="s">
        <v>67</v>
      </c>
      <c r="AK264" s="14" t="s">
        <v>65</v>
      </c>
      <c r="AL264" s="14" t="s">
        <v>28</v>
      </c>
      <c r="AM264" s="14" t="s">
        <v>57</v>
      </c>
      <c r="AN264" s="127" t="s">
        <v>116</v>
      </c>
    </row>
    <row r="265" spans="2:54" s="12" customFormat="1">
      <c r="B265" s="115"/>
      <c r="D265" s="116" t="s">
        <v>123</v>
      </c>
      <c r="E265" s="117" t="s">
        <v>1</v>
      </c>
      <c r="F265" s="118" t="s">
        <v>1060</v>
      </c>
      <c r="H265" s="119"/>
      <c r="I265" s="120"/>
      <c r="K265" s="185"/>
      <c r="L265" s="174"/>
      <c r="M265" s="184"/>
      <c r="N265" s="161"/>
      <c r="O265" s="159"/>
      <c r="P265" s="160"/>
      <c r="Q265" s="221"/>
      <c r="AI265" s="117" t="s">
        <v>123</v>
      </c>
      <c r="AJ265" s="117" t="s">
        <v>67</v>
      </c>
      <c r="AK265" s="12" t="s">
        <v>67</v>
      </c>
      <c r="AL265" s="12" t="s">
        <v>28</v>
      </c>
      <c r="AM265" s="12" t="s">
        <v>57</v>
      </c>
      <c r="AN265" s="117" t="s">
        <v>116</v>
      </c>
    </row>
    <row r="266" spans="2:54" s="12" customFormat="1">
      <c r="B266" s="115"/>
      <c r="D266" s="116" t="s">
        <v>123</v>
      </c>
      <c r="E266" s="117" t="s">
        <v>1</v>
      </c>
      <c r="F266" s="118" t="s">
        <v>1061</v>
      </c>
      <c r="H266" s="119"/>
      <c r="I266" s="120"/>
      <c r="K266" s="185"/>
      <c r="L266" s="174"/>
      <c r="M266" s="184"/>
      <c r="N266" s="161"/>
      <c r="O266" s="159"/>
      <c r="P266" s="160"/>
      <c r="Q266" s="221"/>
      <c r="AI266" s="117" t="s">
        <v>123</v>
      </c>
      <c r="AJ266" s="117" t="s">
        <v>67</v>
      </c>
      <c r="AK266" s="12" t="s">
        <v>67</v>
      </c>
      <c r="AL266" s="12" t="s">
        <v>28</v>
      </c>
      <c r="AM266" s="12" t="s">
        <v>57</v>
      </c>
      <c r="AN266" s="117" t="s">
        <v>116</v>
      </c>
    </row>
    <row r="267" spans="2:54" s="13" customFormat="1">
      <c r="B267" s="121"/>
      <c r="D267" s="116" t="s">
        <v>123</v>
      </c>
      <c r="E267" s="122" t="s">
        <v>1</v>
      </c>
      <c r="F267" s="123" t="s">
        <v>125</v>
      </c>
      <c r="H267" s="124"/>
      <c r="I267" s="125"/>
      <c r="K267" s="186"/>
      <c r="L267" s="175"/>
      <c r="M267" s="184"/>
      <c r="N267" s="161"/>
      <c r="O267" s="159"/>
      <c r="P267" s="160"/>
      <c r="Q267" s="222"/>
      <c r="AI267" s="122" t="s">
        <v>123</v>
      </c>
      <c r="AJ267" s="122" t="s">
        <v>67</v>
      </c>
      <c r="AK267" s="13" t="s">
        <v>122</v>
      </c>
      <c r="AL267" s="13" t="s">
        <v>28</v>
      </c>
      <c r="AM267" s="13" t="s">
        <v>65</v>
      </c>
      <c r="AN267" s="122" t="s">
        <v>116</v>
      </c>
    </row>
    <row r="268" spans="2:54" s="1" customFormat="1" ht="24.15" customHeight="1">
      <c r="B268" s="106"/>
      <c r="C268" s="107" t="s">
        <v>282</v>
      </c>
      <c r="D268" s="107" t="s">
        <v>118</v>
      </c>
      <c r="E268" s="108" t="s">
        <v>616</v>
      </c>
      <c r="F268" s="109" t="s">
        <v>617</v>
      </c>
      <c r="G268" s="110" t="s">
        <v>173</v>
      </c>
      <c r="H268" s="111">
        <v>0</v>
      </c>
      <c r="I268" s="112">
        <v>167</v>
      </c>
      <c r="J268" s="154">
        <f>ROUND(I268*H268,2)</f>
        <v>0</v>
      </c>
      <c r="K268" s="184">
        <v>2433.0239999999999</v>
      </c>
      <c r="L268" s="161">
        <v>406315.01</v>
      </c>
      <c r="M268" s="184">
        <v>0</v>
      </c>
      <c r="N268" s="161">
        <f>M268*I268</f>
        <v>0</v>
      </c>
      <c r="O268" s="159">
        <f t="shared" ref="O268:O329" si="6">H268-M268-K268</f>
        <v>-2433.0239999999999</v>
      </c>
      <c r="P268" s="160">
        <f t="shared" ref="P268:P329" si="7">J268-N268-L268</f>
        <v>-406315.01</v>
      </c>
      <c r="Q268" s="169"/>
      <c r="AG268" s="113" t="s">
        <v>122</v>
      </c>
      <c r="AI268" s="113" t="s">
        <v>118</v>
      </c>
      <c r="AJ268" s="113" t="s">
        <v>67</v>
      </c>
      <c r="AN268" s="17" t="s">
        <v>116</v>
      </c>
      <c r="AT268" s="114" t="e">
        <f>IF(#REF!="základní",J268,0)</f>
        <v>#REF!</v>
      </c>
      <c r="AU268" s="114" t="e">
        <f>IF(#REF!="snížená",J268,0)</f>
        <v>#REF!</v>
      </c>
      <c r="AV268" s="114" t="e">
        <f>IF(#REF!="zákl. přenesená",J268,0)</f>
        <v>#REF!</v>
      </c>
      <c r="AW268" s="114" t="e">
        <f>IF(#REF!="sníž. přenesená",J268,0)</f>
        <v>#REF!</v>
      </c>
      <c r="AX268" s="114" t="e">
        <f>IF(#REF!="nulová",J268,0)</f>
        <v>#REF!</v>
      </c>
      <c r="AY268" s="17" t="s">
        <v>65</v>
      </c>
      <c r="AZ268" s="114">
        <f>ROUND(I268*H268,2)</f>
        <v>0</v>
      </c>
      <c r="BA268" s="17" t="s">
        <v>122</v>
      </c>
      <c r="BB268" s="113" t="s">
        <v>296</v>
      </c>
    </row>
    <row r="269" spans="2:54" s="12" customFormat="1">
      <c r="B269" s="115"/>
      <c r="D269" s="116" t="s">
        <v>123</v>
      </c>
      <c r="E269" s="117" t="s">
        <v>1</v>
      </c>
      <c r="F269" s="118" t="s">
        <v>1062</v>
      </c>
      <c r="H269" s="119"/>
      <c r="I269" s="120"/>
      <c r="K269" s="185"/>
      <c r="L269" s="174"/>
      <c r="M269" s="184"/>
      <c r="N269" s="161"/>
      <c r="O269" s="159"/>
      <c r="P269" s="160"/>
      <c r="Q269" s="221"/>
      <c r="AI269" s="117" t="s">
        <v>123</v>
      </c>
      <c r="AJ269" s="117" t="s">
        <v>67</v>
      </c>
      <c r="AK269" s="12" t="s">
        <v>67</v>
      </c>
      <c r="AL269" s="12" t="s">
        <v>28</v>
      </c>
      <c r="AM269" s="12" t="s">
        <v>57</v>
      </c>
      <c r="AN269" s="117" t="s">
        <v>116</v>
      </c>
    </row>
    <row r="270" spans="2:54" s="12" customFormat="1">
      <c r="B270" s="115"/>
      <c r="D270" s="116" t="s">
        <v>123</v>
      </c>
      <c r="E270" s="117" t="s">
        <v>1</v>
      </c>
      <c r="F270" s="118" t="s">
        <v>1063</v>
      </c>
      <c r="H270" s="119"/>
      <c r="I270" s="120"/>
      <c r="K270" s="185"/>
      <c r="L270" s="174"/>
      <c r="M270" s="184"/>
      <c r="N270" s="161"/>
      <c r="O270" s="159"/>
      <c r="P270" s="160"/>
      <c r="Q270" s="221"/>
      <c r="AI270" s="117" t="s">
        <v>123</v>
      </c>
      <c r="AJ270" s="117" t="s">
        <v>67</v>
      </c>
      <c r="AK270" s="12" t="s">
        <v>67</v>
      </c>
      <c r="AL270" s="12" t="s">
        <v>28</v>
      </c>
      <c r="AM270" s="12" t="s">
        <v>57</v>
      </c>
      <c r="AN270" s="117" t="s">
        <v>116</v>
      </c>
    </row>
    <row r="271" spans="2:54" s="12" customFormat="1">
      <c r="B271" s="115"/>
      <c r="D271" s="116" t="s">
        <v>123</v>
      </c>
      <c r="E271" s="117" t="s">
        <v>1</v>
      </c>
      <c r="F271" s="118" t="s">
        <v>1052</v>
      </c>
      <c r="H271" s="119"/>
      <c r="I271" s="120"/>
      <c r="K271" s="185"/>
      <c r="L271" s="174"/>
      <c r="M271" s="184"/>
      <c r="N271" s="161"/>
      <c r="O271" s="159"/>
      <c r="P271" s="160"/>
      <c r="Q271" s="221"/>
      <c r="AI271" s="117" t="s">
        <v>123</v>
      </c>
      <c r="AJ271" s="117" t="s">
        <v>67</v>
      </c>
      <c r="AK271" s="12" t="s">
        <v>67</v>
      </c>
      <c r="AL271" s="12" t="s">
        <v>28</v>
      </c>
      <c r="AM271" s="12" t="s">
        <v>57</v>
      </c>
      <c r="AN271" s="117" t="s">
        <v>116</v>
      </c>
    </row>
    <row r="272" spans="2:54" s="12" customFormat="1">
      <c r="B272" s="115"/>
      <c r="D272" s="116" t="s">
        <v>123</v>
      </c>
      <c r="E272" s="117" t="s">
        <v>1</v>
      </c>
      <c r="F272" s="118" t="s">
        <v>1053</v>
      </c>
      <c r="H272" s="119"/>
      <c r="I272" s="120"/>
      <c r="K272" s="185"/>
      <c r="L272" s="174"/>
      <c r="M272" s="184"/>
      <c r="N272" s="161"/>
      <c r="O272" s="159"/>
      <c r="P272" s="160"/>
      <c r="Q272" s="221"/>
      <c r="AI272" s="117" t="s">
        <v>123</v>
      </c>
      <c r="AJ272" s="117" t="s">
        <v>67</v>
      </c>
      <c r="AK272" s="12" t="s">
        <v>67</v>
      </c>
      <c r="AL272" s="12" t="s">
        <v>28</v>
      </c>
      <c r="AM272" s="12" t="s">
        <v>57</v>
      </c>
      <c r="AN272" s="117" t="s">
        <v>116</v>
      </c>
    </row>
    <row r="273" spans="2:54" s="13" customFormat="1">
      <c r="B273" s="121"/>
      <c r="D273" s="116" t="s">
        <v>123</v>
      </c>
      <c r="E273" s="122" t="s">
        <v>1</v>
      </c>
      <c r="F273" s="123" t="s">
        <v>125</v>
      </c>
      <c r="H273" s="124"/>
      <c r="I273" s="125"/>
      <c r="K273" s="186"/>
      <c r="L273" s="175"/>
      <c r="M273" s="184"/>
      <c r="N273" s="161"/>
      <c r="O273" s="159"/>
      <c r="P273" s="160"/>
      <c r="Q273" s="222"/>
      <c r="AI273" s="122" t="s">
        <v>123</v>
      </c>
      <c r="AJ273" s="122" t="s">
        <v>67</v>
      </c>
      <c r="AK273" s="13" t="s">
        <v>122</v>
      </c>
      <c r="AL273" s="13" t="s">
        <v>28</v>
      </c>
      <c r="AM273" s="13" t="s">
        <v>65</v>
      </c>
      <c r="AN273" s="122" t="s">
        <v>116</v>
      </c>
    </row>
    <row r="274" spans="2:54" s="1" customFormat="1" ht="24.15" customHeight="1">
      <c r="B274" s="106"/>
      <c r="C274" s="107" t="s">
        <v>227</v>
      </c>
      <c r="D274" s="107" t="s">
        <v>118</v>
      </c>
      <c r="E274" s="108" t="s">
        <v>620</v>
      </c>
      <c r="F274" s="109" t="s">
        <v>621</v>
      </c>
      <c r="G274" s="110" t="s">
        <v>173</v>
      </c>
      <c r="H274" s="111"/>
      <c r="I274" s="112">
        <v>187</v>
      </c>
      <c r="J274" s="154">
        <f>ROUND(I274*H274,2)</f>
        <v>0</v>
      </c>
      <c r="K274" s="184"/>
      <c r="L274" s="161"/>
      <c r="M274" s="184">
        <v>0</v>
      </c>
      <c r="N274" s="161">
        <f t="shared" ref="N274:N329" si="8">M274*I274</f>
        <v>0</v>
      </c>
      <c r="O274" s="159">
        <f t="shared" si="6"/>
        <v>0</v>
      </c>
      <c r="P274" s="160">
        <f t="shared" si="7"/>
        <v>0</v>
      </c>
      <c r="Q274" s="169"/>
      <c r="AG274" s="113" t="s">
        <v>122</v>
      </c>
      <c r="AI274" s="113" t="s">
        <v>118</v>
      </c>
      <c r="AJ274" s="113" t="s">
        <v>67</v>
      </c>
      <c r="AN274" s="17" t="s">
        <v>116</v>
      </c>
      <c r="AT274" s="114" t="e">
        <f>IF(#REF!="základní",J274,0)</f>
        <v>#REF!</v>
      </c>
      <c r="AU274" s="114" t="e">
        <f>IF(#REF!="snížená",J274,0)</f>
        <v>#REF!</v>
      </c>
      <c r="AV274" s="114" t="e">
        <f>IF(#REF!="zákl. přenesená",J274,0)</f>
        <v>#REF!</v>
      </c>
      <c r="AW274" s="114" t="e">
        <f>IF(#REF!="sníž. přenesená",J274,0)</f>
        <v>#REF!</v>
      </c>
      <c r="AX274" s="114" t="e">
        <f>IF(#REF!="nulová",J274,0)</f>
        <v>#REF!</v>
      </c>
      <c r="AY274" s="17" t="s">
        <v>65</v>
      </c>
      <c r="AZ274" s="114">
        <f>ROUND(I274*H274,2)</f>
        <v>0</v>
      </c>
      <c r="BA274" s="17" t="s">
        <v>122</v>
      </c>
      <c r="BB274" s="113" t="s">
        <v>301</v>
      </c>
    </row>
    <row r="275" spans="2:54" s="12" customFormat="1">
      <c r="B275" s="115"/>
      <c r="D275" s="116" t="s">
        <v>123</v>
      </c>
      <c r="E275" s="117" t="s">
        <v>1</v>
      </c>
      <c r="F275" s="118" t="s">
        <v>1064</v>
      </c>
      <c r="H275" s="119"/>
      <c r="I275" s="120"/>
      <c r="K275" s="185"/>
      <c r="L275" s="174"/>
      <c r="M275" s="184"/>
      <c r="N275" s="161"/>
      <c r="O275" s="159"/>
      <c r="P275" s="160"/>
      <c r="Q275" s="221"/>
      <c r="AI275" s="117" t="s">
        <v>123</v>
      </c>
      <c r="AJ275" s="117" t="s">
        <v>67</v>
      </c>
      <c r="AK275" s="12" t="s">
        <v>67</v>
      </c>
      <c r="AL275" s="12" t="s">
        <v>28</v>
      </c>
      <c r="AM275" s="12" t="s">
        <v>57</v>
      </c>
      <c r="AN275" s="117" t="s">
        <v>116</v>
      </c>
    </row>
    <row r="276" spans="2:54" s="13" customFormat="1">
      <c r="B276" s="121"/>
      <c r="D276" s="116" t="s">
        <v>123</v>
      </c>
      <c r="E276" s="122" t="s">
        <v>1</v>
      </c>
      <c r="F276" s="123" t="s">
        <v>125</v>
      </c>
      <c r="H276" s="124"/>
      <c r="I276" s="125"/>
      <c r="K276" s="186"/>
      <c r="L276" s="175"/>
      <c r="M276" s="184"/>
      <c r="N276" s="161"/>
      <c r="O276" s="159"/>
      <c r="P276" s="160"/>
      <c r="Q276" s="222"/>
      <c r="AI276" s="122" t="s">
        <v>123</v>
      </c>
      <c r="AJ276" s="122" t="s">
        <v>67</v>
      </c>
      <c r="AK276" s="13" t="s">
        <v>122</v>
      </c>
      <c r="AL276" s="13" t="s">
        <v>28</v>
      </c>
      <c r="AM276" s="13" t="s">
        <v>65</v>
      </c>
      <c r="AN276" s="122" t="s">
        <v>116</v>
      </c>
    </row>
    <row r="277" spans="2:54" s="1" customFormat="1" ht="33" customHeight="1">
      <c r="B277" s="106"/>
      <c r="C277" s="107" t="s">
        <v>293</v>
      </c>
      <c r="D277" s="107" t="s">
        <v>118</v>
      </c>
      <c r="E277" s="108" t="s">
        <v>210</v>
      </c>
      <c r="F277" s="109" t="s">
        <v>211</v>
      </c>
      <c r="G277" s="110" t="s">
        <v>212</v>
      </c>
      <c r="H277" s="111"/>
      <c r="I277" s="112">
        <v>304</v>
      </c>
      <c r="J277" s="154">
        <f>ROUND(I277*H277,2)</f>
        <v>0</v>
      </c>
      <c r="K277" s="184"/>
      <c r="L277" s="161"/>
      <c r="M277" s="184">
        <v>0</v>
      </c>
      <c r="N277" s="161">
        <f t="shared" si="8"/>
        <v>0</v>
      </c>
      <c r="O277" s="159">
        <f t="shared" si="6"/>
        <v>0</v>
      </c>
      <c r="P277" s="160">
        <f t="shared" si="7"/>
        <v>0</v>
      </c>
      <c r="Q277" s="169"/>
      <c r="AG277" s="113" t="s">
        <v>122</v>
      </c>
      <c r="AI277" s="113" t="s">
        <v>118</v>
      </c>
      <c r="AJ277" s="113" t="s">
        <v>67</v>
      </c>
      <c r="AN277" s="17" t="s">
        <v>116</v>
      </c>
      <c r="AT277" s="114" t="e">
        <f>IF(#REF!="základní",J277,0)</f>
        <v>#REF!</v>
      </c>
      <c r="AU277" s="114" t="e">
        <f>IF(#REF!="snížená",J277,0)</f>
        <v>#REF!</v>
      </c>
      <c r="AV277" s="114" t="e">
        <f>IF(#REF!="zákl. přenesená",J277,0)</f>
        <v>#REF!</v>
      </c>
      <c r="AW277" s="114" t="e">
        <f>IF(#REF!="sníž. přenesená",J277,0)</f>
        <v>#REF!</v>
      </c>
      <c r="AX277" s="114" t="e">
        <f>IF(#REF!="nulová",J277,0)</f>
        <v>#REF!</v>
      </c>
      <c r="AY277" s="17" t="s">
        <v>65</v>
      </c>
      <c r="AZ277" s="114">
        <f>ROUND(I277*H277,2)</f>
        <v>0</v>
      </c>
      <c r="BA277" s="17" t="s">
        <v>122</v>
      </c>
      <c r="BB277" s="113" t="s">
        <v>307</v>
      </c>
    </row>
    <row r="278" spans="2:54" s="12" customFormat="1">
      <c r="B278" s="115"/>
      <c r="D278" s="116" t="s">
        <v>123</v>
      </c>
      <c r="E278" s="117" t="s">
        <v>1</v>
      </c>
      <c r="F278" s="118" t="s">
        <v>1065</v>
      </c>
      <c r="H278" s="119"/>
      <c r="I278" s="120"/>
      <c r="K278" s="185"/>
      <c r="L278" s="174"/>
      <c r="M278" s="184"/>
      <c r="N278" s="161"/>
      <c r="O278" s="159"/>
      <c r="P278" s="160"/>
      <c r="Q278" s="221"/>
      <c r="AI278" s="117" t="s">
        <v>123</v>
      </c>
      <c r="AJ278" s="117" t="s">
        <v>67</v>
      </c>
      <c r="AK278" s="12" t="s">
        <v>67</v>
      </c>
      <c r="AL278" s="12" t="s">
        <v>28</v>
      </c>
      <c r="AM278" s="12" t="s">
        <v>57</v>
      </c>
      <c r="AN278" s="117" t="s">
        <v>116</v>
      </c>
    </row>
    <row r="279" spans="2:54" s="13" customFormat="1">
      <c r="B279" s="121"/>
      <c r="D279" s="116" t="s">
        <v>123</v>
      </c>
      <c r="E279" s="122" t="s">
        <v>1</v>
      </c>
      <c r="F279" s="123" t="s">
        <v>125</v>
      </c>
      <c r="H279" s="124"/>
      <c r="I279" s="125"/>
      <c r="K279" s="186"/>
      <c r="L279" s="175"/>
      <c r="M279" s="184"/>
      <c r="N279" s="161"/>
      <c r="O279" s="159"/>
      <c r="P279" s="160"/>
      <c r="Q279" s="222"/>
      <c r="AI279" s="122" t="s">
        <v>123</v>
      </c>
      <c r="AJ279" s="122" t="s">
        <v>67</v>
      </c>
      <c r="AK279" s="13" t="s">
        <v>122</v>
      </c>
      <c r="AL279" s="13" t="s">
        <v>28</v>
      </c>
      <c r="AM279" s="13" t="s">
        <v>65</v>
      </c>
      <c r="AN279" s="122" t="s">
        <v>116</v>
      </c>
    </row>
    <row r="280" spans="2:54" s="1" customFormat="1" ht="16.5" customHeight="1">
      <c r="B280" s="106"/>
      <c r="C280" s="107" t="s">
        <v>231</v>
      </c>
      <c r="D280" s="107" t="s">
        <v>118</v>
      </c>
      <c r="E280" s="108" t="s">
        <v>215</v>
      </c>
      <c r="F280" s="109" t="s">
        <v>216</v>
      </c>
      <c r="G280" s="110" t="s">
        <v>173</v>
      </c>
      <c r="H280" s="111">
        <v>0</v>
      </c>
      <c r="I280" s="112">
        <v>43.8</v>
      </c>
      <c r="J280" s="154">
        <f>ROUND(I280*H280,2)</f>
        <v>0</v>
      </c>
      <c r="K280" s="184">
        <v>2433.0239999999999</v>
      </c>
      <c r="L280" s="161">
        <v>106566.45</v>
      </c>
      <c r="M280" s="184">
        <v>0</v>
      </c>
      <c r="N280" s="161">
        <f>M280*I280</f>
        <v>0</v>
      </c>
      <c r="O280" s="159">
        <f t="shared" si="6"/>
        <v>-2433.0239999999999</v>
      </c>
      <c r="P280" s="160">
        <f t="shared" si="7"/>
        <v>-106566.45</v>
      </c>
      <c r="Q280" s="169"/>
      <c r="AG280" s="113" t="s">
        <v>122</v>
      </c>
      <c r="AI280" s="113" t="s">
        <v>118</v>
      </c>
      <c r="AJ280" s="113" t="s">
        <v>67</v>
      </c>
      <c r="AN280" s="17" t="s">
        <v>116</v>
      </c>
      <c r="AT280" s="114" t="e">
        <f>IF(#REF!="základní",J280,0)</f>
        <v>#REF!</v>
      </c>
      <c r="AU280" s="114" t="e">
        <f>IF(#REF!="snížená",J280,0)</f>
        <v>#REF!</v>
      </c>
      <c r="AV280" s="114" t="e">
        <f>IF(#REF!="zákl. přenesená",J280,0)</f>
        <v>#REF!</v>
      </c>
      <c r="AW280" s="114" t="e">
        <f>IF(#REF!="sníž. přenesená",J280,0)</f>
        <v>#REF!</v>
      </c>
      <c r="AX280" s="114" t="e">
        <f>IF(#REF!="nulová",J280,0)</f>
        <v>#REF!</v>
      </c>
      <c r="AY280" s="17" t="s">
        <v>65</v>
      </c>
      <c r="AZ280" s="114">
        <f>ROUND(I280*H280,2)</f>
        <v>0</v>
      </c>
      <c r="BA280" s="17" t="s">
        <v>122</v>
      </c>
      <c r="BB280" s="113" t="s">
        <v>311</v>
      </c>
    </row>
    <row r="281" spans="2:54" s="12" customFormat="1">
      <c r="B281" s="115"/>
      <c r="D281" s="116" t="s">
        <v>123</v>
      </c>
      <c r="E281" s="117" t="s">
        <v>1</v>
      </c>
      <c r="F281" s="118" t="s">
        <v>1062</v>
      </c>
      <c r="H281" s="119"/>
      <c r="I281" s="120"/>
      <c r="K281" s="185"/>
      <c r="L281" s="174"/>
      <c r="M281" s="184"/>
      <c r="N281" s="161"/>
      <c r="O281" s="159"/>
      <c r="P281" s="160"/>
      <c r="Q281" s="221"/>
      <c r="AI281" s="117" t="s">
        <v>123</v>
      </c>
      <c r="AJ281" s="117" t="s">
        <v>67</v>
      </c>
      <c r="AK281" s="12" t="s">
        <v>67</v>
      </c>
      <c r="AL281" s="12" t="s">
        <v>28</v>
      </c>
      <c r="AM281" s="12" t="s">
        <v>57</v>
      </c>
      <c r="AN281" s="117" t="s">
        <v>116</v>
      </c>
    </row>
    <row r="282" spans="2:54" s="12" customFormat="1">
      <c r="B282" s="115"/>
      <c r="D282" s="116" t="s">
        <v>123</v>
      </c>
      <c r="E282" s="117" t="s">
        <v>1</v>
      </c>
      <c r="F282" s="118" t="s">
        <v>1063</v>
      </c>
      <c r="H282" s="119"/>
      <c r="I282" s="120"/>
      <c r="K282" s="185"/>
      <c r="L282" s="174"/>
      <c r="M282" s="184"/>
      <c r="N282" s="161"/>
      <c r="O282" s="159"/>
      <c r="P282" s="160"/>
      <c r="Q282" s="221"/>
      <c r="AI282" s="117" t="s">
        <v>123</v>
      </c>
      <c r="AJ282" s="117" t="s">
        <v>67</v>
      </c>
      <c r="AK282" s="12" t="s">
        <v>67</v>
      </c>
      <c r="AL282" s="12" t="s">
        <v>28</v>
      </c>
      <c r="AM282" s="12" t="s">
        <v>57</v>
      </c>
      <c r="AN282" s="117" t="s">
        <v>116</v>
      </c>
    </row>
    <row r="283" spans="2:54" s="12" customFormat="1">
      <c r="B283" s="115"/>
      <c r="D283" s="116" t="s">
        <v>123</v>
      </c>
      <c r="E283" s="117" t="s">
        <v>1</v>
      </c>
      <c r="F283" s="118" t="s">
        <v>1052</v>
      </c>
      <c r="H283" s="119"/>
      <c r="I283" s="120"/>
      <c r="K283" s="185"/>
      <c r="L283" s="174"/>
      <c r="M283" s="184"/>
      <c r="N283" s="161"/>
      <c r="O283" s="159"/>
      <c r="P283" s="160"/>
      <c r="Q283" s="221"/>
      <c r="AI283" s="117" t="s">
        <v>123</v>
      </c>
      <c r="AJ283" s="117" t="s">
        <v>67</v>
      </c>
      <c r="AK283" s="12" t="s">
        <v>67</v>
      </c>
      <c r="AL283" s="12" t="s">
        <v>28</v>
      </c>
      <c r="AM283" s="12" t="s">
        <v>57</v>
      </c>
      <c r="AN283" s="117" t="s">
        <v>116</v>
      </c>
    </row>
    <row r="284" spans="2:54" s="12" customFormat="1">
      <c r="B284" s="115"/>
      <c r="D284" s="116" t="s">
        <v>123</v>
      </c>
      <c r="E284" s="117" t="s">
        <v>1</v>
      </c>
      <c r="F284" s="118" t="s">
        <v>1053</v>
      </c>
      <c r="H284" s="119"/>
      <c r="I284" s="120"/>
      <c r="K284" s="185"/>
      <c r="L284" s="174"/>
      <c r="M284" s="184"/>
      <c r="N284" s="161"/>
      <c r="O284" s="159"/>
      <c r="P284" s="160"/>
      <c r="Q284" s="221"/>
      <c r="AI284" s="117" t="s">
        <v>123</v>
      </c>
      <c r="AJ284" s="117" t="s">
        <v>67</v>
      </c>
      <c r="AK284" s="12" t="s">
        <v>67</v>
      </c>
      <c r="AL284" s="12" t="s">
        <v>28</v>
      </c>
      <c r="AM284" s="12" t="s">
        <v>57</v>
      </c>
      <c r="AN284" s="117" t="s">
        <v>116</v>
      </c>
    </row>
    <row r="285" spans="2:54" s="13" customFormat="1">
      <c r="B285" s="121"/>
      <c r="D285" s="116" t="s">
        <v>123</v>
      </c>
      <c r="E285" s="122" t="s">
        <v>1</v>
      </c>
      <c r="F285" s="123" t="s">
        <v>125</v>
      </c>
      <c r="H285" s="124"/>
      <c r="I285" s="125"/>
      <c r="K285" s="186"/>
      <c r="L285" s="175"/>
      <c r="M285" s="184"/>
      <c r="N285" s="161"/>
      <c r="O285" s="159"/>
      <c r="P285" s="160"/>
      <c r="Q285" s="222"/>
      <c r="AI285" s="122" t="s">
        <v>123</v>
      </c>
      <c r="AJ285" s="122" t="s">
        <v>67</v>
      </c>
      <c r="AK285" s="13" t="s">
        <v>122</v>
      </c>
      <c r="AL285" s="13" t="s">
        <v>28</v>
      </c>
      <c r="AM285" s="13" t="s">
        <v>65</v>
      </c>
      <c r="AN285" s="122" t="s">
        <v>116</v>
      </c>
    </row>
    <row r="286" spans="2:54" s="1" customFormat="1" ht="24.15" customHeight="1">
      <c r="B286" s="106"/>
      <c r="C286" s="107" t="s">
        <v>306</v>
      </c>
      <c r="D286" s="107" t="s">
        <v>118</v>
      </c>
      <c r="E286" s="108" t="s">
        <v>624</v>
      </c>
      <c r="F286" s="109" t="s">
        <v>625</v>
      </c>
      <c r="G286" s="110" t="s">
        <v>173</v>
      </c>
      <c r="H286" s="111">
        <v>0</v>
      </c>
      <c r="I286" s="112">
        <v>251.2</v>
      </c>
      <c r="J286" s="154">
        <f>ROUND(I286*H286,2)</f>
        <v>0</v>
      </c>
      <c r="K286" s="184">
        <v>2433.0239999999999</v>
      </c>
      <c r="L286" s="161">
        <v>611175.63</v>
      </c>
      <c r="M286" s="184">
        <v>0</v>
      </c>
      <c r="N286" s="161">
        <f>M286*I286</f>
        <v>0</v>
      </c>
      <c r="O286" s="159">
        <f t="shared" si="6"/>
        <v>-2433.0239999999999</v>
      </c>
      <c r="P286" s="160">
        <f t="shared" si="7"/>
        <v>-611175.63</v>
      </c>
      <c r="Q286" s="169"/>
      <c r="AG286" s="113" t="s">
        <v>122</v>
      </c>
      <c r="AI286" s="113" t="s">
        <v>118</v>
      </c>
      <c r="AJ286" s="113" t="s">
        <v>67</v>
      </c>
      <c r="AN286" s="17" t="s">
        <v>116</v>
      </c>
      <c r="AT286" s="114" t="e">
        <f>IF(#REF!="základní",J286,0)</f>
        <v>#REF!</v>
      </c>
      <c r="AU286" s="114" t="e">
        <f>IF(#REF!="snížená",J286,0)</f>
        <v>#REF!</v>
      </c>
      <c r="AV286" s="114" t="e">
        <f>IF(#REF!="zákl. přenesená",J286,0)</f>
        <v>#REF!</v>
      </c>
      <c r="AW286" s="114" t="e">
        <f>IF(#REF!="sníž. přenesená",J286,0)</f>
        <v>#REF!</v>
      </c>
      <c r="AX286" s="114" t="e">
        <f>IF(#REF!="nulová",J286,0)</f>
        <v>#REF!</v>
      </c>
      <c r="AY286" s="17" t="s">
        <v>65</v>
      </c>
      <c r="AZ286" s="114">
        <f>ROUND(I286*H286,2)</f>
        <v>0</v>
      </c>
      <c r="BA286" s="17" t="s">
        <v>122</v>
      </c>
      <c r="BB286" s="113" t="s">
        <v>317</v>
      </c>
    </row>
    <row r="287" spans="2:54" s="12" customFormat="1">
      <c r="B287" s="115"/>
      <c r="D287" s="116" t="s">
        <v>123</v>
      </c>
      <c r="E287" s="117" t="s">
        <v>1</v>
      </c>
      <c r="F287" s="118" t="s">
        <v>1066</v>
      </c>
      <c r="H287" s="119"/>
      <c r="I287" s="120"/>
      <c r="K287" s="185"/>
      <c r="L287" s="174"/>
      <c r="M287" s="184"/>
      <c r="N287" s="161"/>
      <c r="O287" s="159"/>
      <c r="P287" s="160"/>
      <c r="Q287" s="221"/>
      <c r="AI287" s="117" t="s">
        <v>123</v>
      </c>
      <c r="AJ287" s="117" t="s">
        <v>67</v>
      </c>
      <c r="AK287" s="12" t="s">
        <v>67</v>
      </c>
      <c r="AL287" s="12" t="s">
        <v>28</v>
      </c>
      <c r="AM287" s="12" t="s">
        <v>57</v>
      </c>
      <c r="AN287" s="117" t="s">
        <v>116</v>
      </c>
    </row>
    <row r="288" spans="2:54" s="14" customFormat="1">
      <c r="B288" s="126"/>
      <c r="D288" s="116" t="s">
        <v>123</v>
      </c>
      <c r="E288" s="127" t="s">
        <v>1</v>
      </c>
      <c r="F288" s="128" t="s">
        <v>797</v>
      </c>
      <c r="H288" s="127"/>
      <c r="I288" s="129"/>
      <c r="K288" s="187"/>
      <c r="L288" s="176"/>
      <c r="M288" s="184"/>
      <c r="N288" s="161"/>
      <c r="O288" s="159"/>
      <c r="P288" s="160"/>
      <c r="Q288" s="223"/>
      <c r="AI288" s="127" t="s">
        <v>123</v>
      </c>
      <c r="AJ288" s="127" t="s">
        <v>67</v>
      </c>
      <c r="AK288" s="14" t="s">
        <v>65</v>
      </c>
      <c r="AL288" s="14" t="s">
        <v>28</v>
      </c>
      <c r="AM288" s="14" t="s">
        <v>57</v>
      </c>
      <c r="AN288" s="127" t="s">
        <v>116</v>
      </c>
    </row>
    <row r="289" spans="2:54" s="12" customFormat="1">
      <c r="B289" s="115"/>
      <c r="D289" s="116" t="s">
        <v>123</v>
      </c>
      <c r="E289" s="117" t="s">
        <v>1</v>
      </c>
      <c r="F289" s="118" t="s">
        <v>1067</v>
      </c>
      <c r="H289" s="119"/>
      <c r="I289" s="120"/>
      <c r="K289" s="185"/>
      <c r="L289" s="174"/>
      <c r="M289" s="184"/>
      <c r="N289" s="161"/>
      <c r="O289" s="159"/>
      <c r="P289" s="160"/>
      <c r="Q289" s="221"/>
      <c r="AI289" s="117" t="s">
        <v>123</v>
      </c>
      <c r="AJ289" s="117" t="s">
        <v>67</v>
      </c>
      <c r="AK289" s="12" t="s">
        <v>67</v>
      </c>
      <c r="AL289" s="12" t="s">
        <v>28</v>
      </c>
      <c r="AM289" s="12" t="s">
        <v>57</v>
      </c>
      <c r="AN289" s="117" t="s">
        <v>116</v>
      </c>
    </row>
    <row r="290" spans="2:54" s="15" customFormat="1">
      <c r="B290" s="136"/>
      <c r="D290" s="116" t="s">
        <v>123</v>
      </c>
      <c r="E290" s="137" t="s">
        <v>1</v>
      </c>
      <c r="F290" s="138" t="s">
        <v>1068</v>
      </c>
      <c r="H290" s="139"/>
      <c r="I290" s="140"/>
      <c r="K290" s="188"/>
      <c r="L290" s="197"/>
      <c r="M290" s="184"/>
      <c r="N290" s="161"/>
      <c r="O290" s="159"/>
      <c r="P290" s="160"/>
      <c r="Q290" s="224"/>
      <c r="AI290" s="137" t="s">
        <v>123</v>
      </c>
      <c r="AJ290" s="137" t="s">
        <v>67</v>
      </c>
      <c r="AK290" s="15" t="s">
        <v>130</v>
      </c>
      <c r="AL290" s="15" t="s">
        <v>28</v>
      </c>
      <c r="AM290" s="15" t="s">
        <v>57</v>
      </c>
      <c r="AN290" s="137" t="s">
        <v>116</v>
      </c>
    </row>
    <row r="291" spans="2:54" s="12" customFormat="1">
      <c r="B291" s="115"/>
      <c r="D291" s="116" t="s">
        <v>123</v>
      </c>
      <c r="E291" s="117" t="s">
        <v>1</v>
      </c>
      <c r="F291" s="118" t="s">
        <v>1069</v>
      </c>
      <c r="H291" s="119"/>
      <c r="I291" s="120"/>
      <c r="K291" s="185"/>
      <c r="L291" s="174"/>
      <c r="M291" s="184"/>
      <c r="N291" s="161"/>
      <c r="O291" s="159"/>
      <c r="P291" s="160"/>
      <c r="Q291" s="221"/>
      <c r="AI291" s="117" t="s">
        <v>123</v>
      </c>
      <c r="AJ291" s="117" t="s">
        <v>67</v>
      </c>
      <c r="AK291" s="12" t="s">
        <v>67</v>
      </c>
      <c r="AL291" s="12" t="s">
        <v>28</v>
      </c>
      <c r="AM291" s="12" t="s">
        <v>57</v>
      </c>
      <c r="AN291" s="117" t="s">
        <v>116</v>
      </c>
    </row>
    <row r="292" spans="2:54" s="14" customFormat="1">
      <c r="B292" s="126"/>
      <c r="D292" s="116" t="s">
        <v>123</v>
      </c>
      <c r="E292" s="127" t="s">
        <v>1</v>
      </c>
      <c r="F292" s="128" t="s">
        <v>1070</v>
      </c>
      <c r="H292" s="127"/>
      <c r="I292" s="129"/>
      <c r="K292" s="187"/>
      <c r="L292" s="176"/>
      <c r="M292" s="184"/>
      <c r="N292" s="161"/>
      <c r="O292" s="159"/>
      <c r="P292" s="160"/>
      <c r="Q292" s="223"/>
      <c r="AI292" s="127" t="s">
        <v>123</v>
      </c>
      <c r="AJ292" s="127" t="s">
        <v>67</v>
      </c>
      <c r="AK292" s="14" t="s">
        <v>65</v>
      </c>
      <c r="AL292" s="14" t="s">
        <v>28</v>
      </c>
      <c r="AM292" s="14" t="s">
        <v>57</v>
      </c>
      <c r="AN292" s="127" t="s">
        <v>116</v>
      </c>
    </row>
    <row r="293" spans="2:54" s="12" customFormat="1" ht="30.6">
      <c r="B293" s="115"/>
      <c r="D293" s="116" t="s">
        <v>123</v>
      </c>
      <c r="E293" s="117" t="s">
        <v>1</v>
      </c>
      <c r="F293" s="118" t="s">
        <v>1071</v>
      </c>
      <c r="H293" s="119"/>
      <c r="I293" s="120"/>
      <c r="K293" s="185"/>
      <c r="L293" s="174"/>
      <c r="M293" s="184"/>
      <c r="N293" s="161"/>
      <c r="O293" s="159"/>
      <c r="P293" s="160"/>
      <c r="Q293" s="221"/>
      <c r="AI293" s="117" t="s">
        <v>123</v>
      </c>
      <c r="AJ293" s="117" t="s">
        <v>67</v>
      </c>
      <c r="AK293" s="12" t="s">
        <v>67</v>
      </c>
      <c r="AL293" s="12" t="s">
        <v>28</v>
      </c>
      <c r="AM293" s="12" t="s">
        <v>57</v>
      </c>
      <c r="AN293" s="117" t="s">
        <v>116</v>
      </c>
    </row>
    <row r="294" spans="2:54" s="12" customFormat="1">
      <c r="B294" s="115"/>
      <c r="D294" s="116" t="s">
        <v>123</v>
      </c>
      <c r="E294" s="117" t="s">
        <v>1</v>
      </c>
      <c r="F294" s="118" t="s">
        <v>1072</v>
      </c>
      <c r="H294" s="119"/>
      <c r="I294" s="120"/>
      <c r="K294" s="185"/>
      <c r="L294" s="174"/>
      <c r="M294" s="184"/>
      <c r="N294" s="161"/>
      <c r="O294" s="159"/>
      <c r="P294" s="160"/>
      <c r="Q294" s="221"/>
      <c r="AI294" s="117" t="s">
        <v>123</v>
      </c>
      <c r="AJ294" s="117" t="s">
        <v>67</v>
      </c>
      <c r="AK294" s="12" t="s">
        <v>67</v>
      </c>
      <c r="AL294" s="12" t="s">
        <v>28</v>
      </c>
      <c r="AM294" s="12" t="s">
        <v>57</v>
      </c>
      <c r="AN294" s="117" t="s">
        <v>116</v>
      </c>
    </row>
    <row r="295" spans="2:54" s="15" customFormat="1">
      <c r="B295" s="136"/>
      <c r="D295" s="116" t="s">
        <v>123</v>
      </c>
      <c r="E295" s="137" t="s">
        <v>1</v>
      </c>
      <c r="F295" s="138" t="s">
        <v>1068</v>
      </c>
      <c r="H295" s="139"/>
      <c r="I295" s="140"/>
      <c r="K295" s="188"/>
      <c r="L295" s="197"/>
      <c r="M295" s="184"/>
      <c r="N295" s="161"/>
      <c r="O295" s="159"/>
      <c r="P295" s="160"/>
      <c r="Q295" s="224"/>
      <c r="AI295" s="137" t="s">
        <v>123</v>
      </c>
      <c r="AJ295" s="137" t="s">
        <v>67</v>
      </c>
      <c r="AK295" s="15" t="s">
        <v>130</v>
      </c>
      <c r="AL295" s="15" t="s">
        <v>28</v>
      </c>
      <c r="AM295" s="15" t="s">
        <v>57</v>
      </c>
      <c r="AN295" s="137" t="s">
        <v>116</v>
      </c>
    </row>
    <row r="296" spans="2:54" s="13" customFormat="1">
      <c r="B296" s="121"/>
      <c r="D296" s="116" t="s">
        <v>123</v>
      </c>
      <c r="E296" s="122" t="s">
        <v>1</v>
      </c>
      <c r="F296" s="123" t="s">
        <v>125</v>
      </c>
      <c r="H296" s="124"/>
      <c r="I296" s="125"/>
      <c r="K296" s="186"/>
      <c r="L296" s="175"/>
      <c r="M296" s="184"/>
      <c r="N296" s="161"/>
      <c r="O296" s="159"/>
      <c r="P296" s="160"/>
      <c r="Q296" s="222"/>
      <c r="AI296" s="122" t="s">
        <v>123</v>
      </c>
      <c r="AJ296" s="122" t="s">
        <v>67</v>
      </c>
      <c r="AK296" s="13" t="s">
        <v>122</v>
      </c>
      <c r="AL296" s="13" t="s">
        <v>28</v>
      </c>
      <c r="AM296" s="13" t="s">
        <v>65</v>
      </c>
      <c r="AN296" s="122" t="s">
        <v>116</v>
      </c>
    </row>
    <row r="297" spans="2:54" s="1" customFormat="1" ht="24.15" customHeight="1">
      <c r="B297" s="106"/>
      <c r="C297" s="107" t="s">
        <v>237</v>
      </c>
      <c r="D297" s="107" t="s">
        <v>118</v>
      </c>
      <c r="E297" s="108" t="s">
        <v>630</v>
      </c>
      <c r="F297" s="109" t="s">
        <v>631</v>
      </c>
      <c r="G297" s="110" t="s">
        <v>173</v>
      </c>
      <c r="H297" s="111"/>
      <c r="I297" s="112">
        <v>470</v>
      </c>
      <c r="J297" s="154">
        <f>ROUND(I297*H297,2)</f>
        <v>0</v>
      </c>
      <c r="K297" s="184"/>
      <c r="L297" s="161"/>
      <c r="M297" s="184">
        <v>0</v>
      </c>
      <c r="N297" s="161">
        <f>M297*I297</f>
        <v>0</v>
      </c>
      <c r="O297" s="159">
        <f t="shared" si="6"/>
        <v>0</v>
      </c>
      <c r="P297" s="160">
        <f t="shared" si="7"/>
        <v>0</v>
      </c>
      <c r="Q297" s="169"/>
      <c r="AG297" s="113" t="s">
        <v>122</v>
      </c>
      <c r="AI297" s="113" t="s">
        <v>118</v>
      </c>
      <c r="AJ297" s="113" t="s">
        <v>67</v>
      </c>
      <c r="AN297" s="17" t="s">
        <v>116</v>
      </c>
      <c r="AT297" s="114" t="e">
        <f>IF(#REF!="základní",J297,0)</f>
        <v>#REF!</v>
      </c>
      <c r="AU297" s="114" t="e">
        <f>IF(#REF!="snížená",J297,0)</f>
        <v>#REF!</v>
      </c>
      <c r="AV297" s="114" t="e">
        <f>IF(#REF!="zákl. přenesená",J297,0)</f>
        <v>#REF!</v>
      </c>
      <c r="AW297" s="114" t="e">
        <f>IF(#REF!="sníž. přenesená",J297,0)</f>
        <v>#REF!</v>
      </c>
      <c r="AX297" s="114" t="e">
        <f>IF(#REF!="nulová",J297,0)</f>
        <v>#REF!</v>
      </c>
      <c r="AY297" s="17" t="s">
        <v>65</v>
      </c>
      <c r="AZ297" s="114">
        <f>ROUND(I297*H297,2)</f>
        <v>0</v>
      </c>
      <c r="BA297" s="17" t="s">
        <v>122</v>
      </c>
      <c r="BB297" s="113" t="s">
        <v>321</v>
      </c>
    </row>
    <row r="298" spans="2:54" s="14" customFormat="1">
      <c r="B298" s="126"/>
      <c r="D298" s="116" t="s">
        <v>123</v>
      </c>
      <c r="E298" s="127" t="s">
        <v>1</v>
      </c>
      <c r="F298" s="128" t="s">
        <v>799</v>
      </c>
      <c r="H298" s="127"/>
      <c r="I298" s="129"/>
      <c r="K298" s="187"/>
      <c r="L298" s="176"/>
      <c r="M298" s="184"/>
      <c r="N298" s="161"/>
      <c r="O298" s="159"/>
      <c r="P298" s="160"/>
      <c r="Q298" s="223"/>
      <c r="AI298" s="127" t="s">
        <v>123</v>
      </c>
      <c r="AJ298" s="127" t="s">
        <v>67</v>
      </c>
      <c r="AK298" s="14" t="s">
        <v>65</v>
      </c>
      <c r="AL298" s="14" t="s">
        <v>28</v>
      </c>
      <c r="AM298" s="14" t="s">
        <v>57</v>
      </c>
      <c r="AN298" s="127" t="s">
        <v>116</v>
      </c>
    </row>
    <row r="299" spans="2:54" s="12" customFormat="1">
      <c r="B299" s="115"/>
      <c r="D299" s="116" t="s">
        <v>123</v>
      </c>
      <c r="E299" s="117" t="s">
        <v>1</v>
      </c>
      <c r="F299" s="118" t="s">
        <v>1073</v>
      </c>
      <c r="H299" s="119"/>
      <c r="I299" s="120"/>
      <c r="K299" s="185"/>
      <c r="L299" s="174"/>
      <c r="M299" s="184"/>
      <c r="N299" s="161"/>
      <c r="O299" s="159"/>
      <c r="P299" s="160"/>
      <c r="Q299" s="221"/>
      <c r="AI299" s="117" t="s">
        <v>123</v>
      </c>
      <c r="AJ299" s="117" t="s">
        <v>67</v>
      </c>
      <c r="AK299" s="12" t="s">
        <v>67</v>
      </c>
      <c r="AL299" s="12" t="s">
        <v>28</v>
      </c>
      <c r="AM299" s="12" t="s">
        <v>57</v>
      </c>
      <c r="AN299" s="117" t="s">
        <v>116</v>
      </c>
    </row>
    <row r="300" spans="2:54" s="12" customFormat="1">
      <c r="B300" s="115"/>
      <c r="D300" s="116" t="s">
        <v>123</v>
      </c>
      <c r="E300" s="117" t="s">
        <v>1</v>
      </c>
      <c r="F300" s="118" t="s">
        <v>1074</v>
      </c>
      <c r="H300" s="119"/>
      <c r="I300" s="120"/>
      <c r="K300" s="185"/>
      <c r="L300" s="174"/>
      <c r="M300" s="184"/>
      <c r="N300" s="161"/>
      <c r="O300" s="159"/>
      <c r="P300" s="160"/>
      <c r="Q300" s="221"/>
      <c r="AI300" s="117" t="s">
        <v>123</v>
      </c>
      <c r="AJ300" s="117" t="s">
        <v>67</v>
      </c>
      <c r="AK300" s="12" t="s">
        <v>67</v>
      </c>
      <c r="AL300" s="12" t="s">
        <v>28</v>
      </c>
      <c r="AM300" s="12" t="s">
        <v>57</v>
      </c>
      <c r="AN300" s="117" t="s">
        <v>116</v>
      </c>
    </row>
    <row r="301" spans="2:54" s="13" customFormat="1">
      <c r="B301" s="121"/>
      <c r="D301" s="116" t="s">
        <v>123</v>
      </c>
      <c r="E301" s="122" t="s">
        <v>1</v>
      </c>
      <c r="F301" s="123" t="s">
        <v>125</v>
      </c>
      <c r="H301" s="124"/>
      <c r="I301" s="125"/>
      <c r="K301" s="186"/>
      <c r="L301" s="175"/>
      <c r="M301" s="184"/>
      <c r="N301" s="161"/>
      <c r="O301" s="159"/>
      <c r="P301" s="160"/>
      <c r="Q301" s="222"/>
      <c r="AI301" s="122" t="s">
        <v>123</v>
      </c>
      <c r="AJ301" s="122" t="s">
        <v>67</v>
      </c>
      <c r="AK301" s="13" t="s">
        <v>122</v>
      </c>
      <c r="AL301" s="13" t="s">
        <v>28</v>
      </c>
      <c r="AM301" s="13" t="s">
        <v>65</v>
      </c>
      <c r="AN301" s="122" t="s">
        <v>116</v>
      </c>
    </row>
    <row r="302" spans="2:54" s="1" customFormat="1" ht="16.5" customHeight="1">
      <c r="B302" s="106"/>
      <c r="C302" s="130" t="s">
        <v>314</v>
      </c>
      <c r="D302" s="130" t="s">
        <v>224</v>
      </c>
      <c r="E302" s="131" t="s">
        <v>803</v>
      </c>
      <c r="F302" s="132" t="s">
        <v>804</v>
      </c>
      <c r="G302" s="133" t="s">
        <v>212</v>
      </c>
      <c r="H302" s="134"/>
      <c r="I302" s="135">
        <v>452</v>
      </c>
      <c r="J302" s="155">
        <f>ROUND(I302*H302,2)</f>
        <v>0</v>
      </c>
      <c r="K302" s="196"/>
      <c r="L302" s="161"/>
      <c r="M302" s="184">
        <v>0</v>
      </c>
      <c r="N302" s="161">
        <f>M302*I302</f>
        <v>0</v>
      </c>
      <c r="O302" s="159">
        <f t="shared" si="6"/>
        <v>0</v>
      </c>
      <c r="P302" s="160">
        <f t="shared" si="7"/>
        <v>0</v>
      </c>
      <c r="Q302" s="169"/>
      <c r="AG302" s="113" t="s">
        <v>140</v>
      </c>
      <c r="AI302" s="113" t="s">
        <v>224</v>
      </c>
      <c r="AJ302" s="113" t="s">
        <v>67</v>
      </c>
      <c r="AN302" s="17" t="s">
        <v>116</v>
      </c>
      <c r="AT302" s="114" t="e">
        <f>IF(#REF!="základní",J302,0)</f>
        <v>#REF!</v>
      </c>
      <c r="AU302" s="114" t="e">
        <f>IF(#REF!="snížená",J302,0)</f>
        <v>#REF!</v>
      </c>
      <c r="AV302" s="114" t="e">
        <f>IF(#REF!="zákl. přenesená",J302,0)</f>
        <v>#REF!</v>
      </c>
      <c r="AW302" s="114" t="e">
        <f>IF(#REF!="sníž. přenesená",J302,0)</f>
        <v>#REF!</v>
      </c>
      <c r="AX302" s="114" t="e">
        <f>IF(#REF!="nulová",J302,0)</f>
        <v>#REF!</v>
      </c>
      <c r="AY302" s="17" t="s">
        <v>65</v>
      </c>
      <c r="AZ302" s="114">
        <f>ROUND(I302*H302,2)</f>
        <v>0</v>
      </c>
      <c r="BA302" s="17" t="s">
        <v>122</v>
      </c>
      <c r="BB302" s="113" t="s">
        <v>327</v>
      </c>
    </row>
    <row r="303" spans="2:54" s="12" customFormat="1">
      <c r="B303" s="115"/>
      <c r="D303" s="116" t="s">
        <v>123</v>
      </c>
      <c r="E303" s="117" t="s">
        <v>1</v>
      </c>
      <c r="F303" s="118" t="s">
        <v>1075</v>
      </c>
      <c r="H303" s="119"/>
      <c r="I303" s="120"/>
      <c r="K303" s="185"/>
      <c r="L303" s="174"/>
      <c r="M303" s="185"/>
      <c r="N303" s="161"/>
      <c r="O303" s="159"/>
      <c r="P303" s="160"/>
      <c r="Q303" s="221"/>
      <c r="AI303" s="117" t="s">
        <v>123</v>
      </c>
      <c r="AJ303" s="117" t="s">
        <v>67</v>
      </c>
      <c r="AK303" s="12" t="s">
        <v>67</v>
      </c>
      <c r="AL303" s="12" t="s">
        <v>28</v>
      </c>
      <c r="AM303" s="12" t="s">
        <v>57</v>
      </c>
      <c r="AN303" s="117" t="s">
        <v>116</v>
      </c>
    </row>
    <row r="304" spans="2:54" s="13" customFormat="1">
      <c r="B304" s="121"/>
      <c r="D304" s="116" t="s">
        <v>123</v>
      </c>
      <c r="E304" s="122" t="s">
        <v>1</v>
      </c>
      <c r="F304" s="123" t="s">
        <v>125</v>
      </c>
      <c r="H304" s="124"/>
      <c r="I304" s="125"/>
      <c r="K304" s="186"/>
      <c r="L304" s="175"/>
      <c r="M304" s="186"/>
      <c r="N304" s="161"/>
      <c r="O304" s="159"/>
      <c r="P304" s="160"/>
      <c r="Q304" s="222"/>
      <c r="AI304" s="122" t="s">
        <v>123</v>
      </c>
      <c r="AJ304" s="122" t="s">
        <v>67</v>
      </c>
      <c r="AK304" s="13" t="s">
        <v>122</v>
      </c>
      <c r="AL304" s="13" t="s">
        <v>28</v>
      </c>
      <c r="AM304" s="13" t="s">
        <v>65</v>
      </c>
      <c r="AN304" s="122" t="s">
        <v>116</v>
      </c>
    </row>
    <row r="305" spans="2:54" s="11" customFormat="1" ht="22.95" customHeight="1">
      <c r="B305" s="97"/>
      <c r="D305" s="98" t="s">
        <v>56</v>
      </c>
      <c r="E305" s="104" t="s">
        <v>67</v>
      </c>
      <c r="F305" s="104" t="s">
        <v>248</v>
      </c>
      <c r="I305" s="100"/>
      <c r="J305" s="105">
        <f>SUM(J306:J333)</f>
        <v>0</v>
      </c>
      <c r="K305" s="189"/>
      <c r="L305" s="177"/>
      <c r="M305" s="189"/>
      <c r="N305" s="161"/>
      <c r="O305" s="159"/>
      <c r="P305" s="160"/>
      <c r="Q305" s="220"/>
      <c r="AG305" s="98" t="s">
        <v>65</v>
      </c>
      <c r="AI305" s="102" t="s">
        <v>56</v>
      </c>
      <c r="AJ305" s="102" t="s">
        <v>65</v>
      </c>
      <c r="AN305" s="98" t="s">
        <v>116</v>
      </c>
      <c r="AZ305" s="103">
        <f>SUM(AZ306:AZ335)</f>
        <v>0</v>
      </c>
    </row>
    <row r="306" spans="2:54" s="1" customFormat="1" ht="37.950000000000003" customHeight="1">
      <c r="B306" s="106"/>
      <c r="C306" s="107" t="s">
        <v>241</v>
      </c>
      <c r="D306" s="107" t="s">
        <v>118</v>
      </c>
      <c r="E306" s="108" t="s">
        <v>636</v>
      </c>
      <c r="F306" s="109" t="s">
        <v>637</v>
      </c>
      <c r="G306" s="110" t="s">
        <v>160</v>
      </c>
      <c r="H306" s="111"/>
      <c r="I306" s="112">
        <v>70</v>
      </c>
      <c r="J306" s="154">
        <f>ROUND(I306*H306,2)</f>
        <v>0</v>
      </c>
      <c r="K306" s="184"/>
      <c r="L306" s="161"/>
      <c r="M306" s="184">
        <v>0</v>
      </c>
      <c r="N306" s="161">
        <f t="shared" si="8"/>
        <v>0</v>
      </c>
      <c r="O306" s="159">
        <f t="shared" si="6"/>
        <v>0</v>
      </c>
      <c r="P306" s="160">
        <f t="shared" si="7"/>
        <v>0</v>
      </c>
      <c r="Q306" s="169"/>
      <c r="AG306" s="113" t="s">
        <v>122</v>
      </c>
      <c r="AI306" s="113" t="s">
        <v>118</v>
      </c>
      <c r="AJ306" s="113" t="s">
        <v>67</v>
      </c>
      <c r="AN306" s="17" t="s">
        <v>116</v>
      </c>
      <c r="AT306" s="114" t="e">
        <f>IF(#REF!="základní",J306,0)</f>
        <v>#REF!</v>
      </c>
      <c r="AU306" s="114" t="e">
        <f>IF(#REF!="snížená",J306,0)</f>
        <v>#REF!</v>
      </c>
      <c r="AV306" s="114" t="e">
        <f>IF(#REF!="zákl. přenesená",J306,0)</f>
        <v>#REF!</v>
      </c>
      <c r="AW306" s="114" t="e">
        <f>IF(#REF!="sníž. přenesená",J306,0)</f>
        <v>#REF!</v>
      </c>
      <c r="AX306" s="114" t="e">
        <f>IF(#REF!="nulová",J306,0)</f>
        <v>#REF!</v>
      </c>
      <c r="AY306" s="17" t="s">
        <v>65</v>
      </c>
      <c r="AZ306" s="114">
        <f>ROUND(I306*H306,2)</f>
        <v>0</v>
      </c>
      <c r="BA306" s="17" t="s">
        <v>122</v>
      </c>
      <c r="BB306" s="113" t="s">
        <v>331</v>
      </c>
    </row>
    <row r="307" spans="2:54" s="12" customFormat="1">
      <c r="B307" s="115"/>
      <c r="D307" s="116" t="s">
        <v>123</v>
      </c>
      <c r="E307" s="117" t="s">
        <v>1</v>
      </c>
      <c r="F307" s="118" t="s">
        <v>1076</v>
      </c>
      <c r="H307" s="119"/>
      <c r="I307" s="120"/>
      <c r="K307" s="185"/>
      <c r="L307" s="174"/>
      <c r="M307" s="185"/>
      <c r="N307" s="161"/>
      <c r="O307" s="159"/>
      <c r="P307" s="160"/>
      <c r="Q307" s="221"/>
      <c r="AI307" s="117" t="s">
        <v>123</v>
      </c>
      <c r="AJ307" s="117" t="s">
        <v>67</v>
      </c>
      <c r="AK307" s="12" t="s">
        <v>67</v>
      </c>
      <c r="AL307" s="12" t="s">
        <v>28</v>
      </c>
      <c r="AM307" s="12" t="s">
        <v>57</v>
      </c>
      <c r="AN307" s="117" t="s">
        <v>116</v>
      </c>
    </row>
    <row r="308" spans="2:54" s="13" customFormat="1">
      <c r="B308" s="121"/>
      <c r="D308" s="116" t="s">
        <v>123</v>
      </c>
      <c r="E308" s="122" t="s">
        <v>1</v>
      </c>
      <c r="F308" s="123" t="s">
        <v>125</v>
      </c>
      <c r="H308" s="124"/>
      <c r="I308" s="125"/>
      <c r="K308" s="186"/>
      <c r="L308" s="175"/>
      <c r="M308" s="186"/>
      <c r="N308" s="161"/>
      <c r="O308" s="159"/>
      <c r="P308" s="160"/>
      <c r="Q308" s="222"/>
      <c r="AI308" s="122" t="s">
        <v>123</v>
      </c>
      <c r="AJ308" s="122" t="s">
        <v>67</v>
      </c>
      <c r="AK308" s="13" t="s">
        <v>122</v>
      </c>
      <c r="AL308" s="13" t="s">
        <v>28</v>
      </c>
      <c r="AM308" s="13" t="s">
        <v>65</v>
      </c>
      <c r="AN308" s="122" t="s">
        <v>116</v>
      </c>
    </row>
    <row r="309" spans="2:54" s="1" customFormat="1" ht="24.15" customHeight="1">
      <c r="B309" s="106"/>
      <c r="C309" s="107" t="s">
        <v>324</v>
      </c>
      <c r="D309" s="107" t="s">
        <v>118</v>
      </c>
      <c r="E309" s="108" t="s">
        <v>1077</v>
      </c>
      <c r="F309" s="109" t="s">
        <v>1078</v>
      </c>
      <c r="G309" s="110" t="s">
        <v>160</v>
      </c>
      <c r="H309" s="111">
        <v>0</v>
      </c>
      <c r="I309" s="112">
        <v>1368</v>
      </c>
      <c r="J309" s="154">
        <f>ROUND(I309*H309,2)</f>
        <v>0</v>
      </c>
      <c r="K309" s="184"/>
      <c r="L309" s="161"/>
      <c r="M309" s="184">
        <v>0</v>
      </c>
      <c r="N309" s="161">
        <f t="shared" si="8"/>
        <v>0</v>
      </c>
      <c r="O309" s="201">
        <v>0</v>
      </c>
      <c r="P309" s="202">
        <v>0</v>
      </c>
      <c r="Q309" s="169"/>
      <c r="AG309" s="113" t="s">
        <v>122</v>
      </c>
      <c r="AI309" s="113" t="s">
        <v>118</v>
      </c>
      <c r="AJ309" s="113" t="s">
        <v>67</v>
      </c>
      <c r="AN309" s="17" t="s">
        <v>116</v>
      </c>
      <c r="AT309" s="114" t="e">
        <f>IF(#REF!="základní",J309,0)</f>
        <v>#REF!</v>
      </c>
      <c r="AU309" s="114" t="e">
        <f>IF(#REF!="snížená",J309,0)</f>
        <v>#REF!</v>
      </c>
      <c r="AV309" s="114" t="e">
        <f>IF(#REF!="zákl. přenesená",J309,0)</f>
        <v>#REF!</v>
      </c>
      <c r="AW309" s="114" t="e">
        <f>IF(#REF!="sníž. přenesená",J309,0)</f>
        <v>#REF!</v>
      </c>
      <c r="AX309" s="114" t="e">
        <f>IF(#REF!="nulová",J309,0)</f>
        <v>#REF!</v>
      </c>
      <c r="AY309" s="17" t="s">
        <v>65</v>
      </c>
      <c r="AZ309" s="114">
        <f>ROUND(I309*H309,2)</f>
        <v>0</v>
      </c>
      <c r="BA309" s="17" t="s">
        <v>122</v>
      </c>
      <c r="BB309" s="113" t="s">
        <v>337</v>
      </c>
    </row>
    <row r="310" spans="2:54" s="14" customFormat="1">
      <c r="B310" s="126"/>
      <c r="D310" s="116" t="s">
        <v>123</v>
      </c>
      <c r="E310" s="127" t="s">
        <v>1</v>
      </c>
      <c r="F310" s="128" t="s">
        <v>602</v>
      </c>
      <c r="H310" s="127"/>
      <c r="I310" s="129"/>
      <c r="K310" s="187"/>
      <c r="L310" s="176"/>
      <c r="M310" s="187"/>
      <c r="N310" s="161"/>
      <c r="O310" s="201"/>
      <c r="P310" s="202"/>
      <c r="Q310" s="223"/>
      <c r="AI310" s="127" t="s">
        <v>123</v>
      </c>
      <c r="AJ310" s="127" t="s">
        <v>67</v>
      </c>
      <c r="AK310" s="14" t="s">
        <v>65</v>
      </c>
      <c r="AL310" s="14" t="s">
        <v>28</v>
      </c>
      <c r="AM310" s="14" t="s">
        <v>57</v>
      </c>
      <c r="AN310" s="127" t="s">
        <v>116</v>
      </c>
    </row>
    <row r="311" spans="2:54" s="12" customFormat="1">
      <c r="B311" s="115"/>
      <c r="D311" s="116" t="s">
        <v>123</v>
      </c>
      <c r="E311" s="117" t="s">
        <v>1</v>
      </c>
      <c r="F311" s="118" t="s">
        <v>1079</v>
      </c>
      <c r="H311" s="119"/>
      <c r="I311" s="120"/>
      <c r="K311" s="185"/>
      <c r="L311" s="174"/>
      <c r="M311" s="185"/>
      <c r="N311" s="161"/>
      <c r="O311" s="201"/>
      <c r="P311" s="202"/>
      <c r="Q311" s="221"/>
      <c r="AI311" s="117" t="s">
        <v>123</v>
      </c>
      <c r="AJ311" s="117" t="s">
        <v>67</v>
      </c>
      <c r="AK311" s="12" t="s">
        <v>67</v>
      </c>
      <c r="AL311" s="12" t="s">
        <v>28</v>
      </c>
      <c r="AM311" s="12" t="s">
        <v>57</v>
      </c>
      <c r="AN311" s="117" t="s">
        <v>116</v>
      </c>
    </row>
    <row r="312" spans="2:54" s="13" customFormat="1">
      <c r="B312" s="121"/>
      <c r="D312" s="116" t="s">
        <v>123</v>
      </c>
      <c r="E312" s="122" t="s">
        <v>1</v>
      </c>
      <c r="F312" s="123" t="s">
        <v>125</v>
      </c>
      <c r="H312" s="124"/>
      <c r="I312" s="125"/>
      <c r="K312" s="186"/>
      <c r="L312" s="175"/>
      <c r="M312" s="186"/>
      <c r="N312" s="161"/>
      <c r="O312" s="201"/>
      <c r="P312" s="202"/>
      <c r="Q312" s="222"/>
      <c r="AI312" s="122" t="s">
        <v>123</v>
      </c>
      <c r="AJ312" s="122" t="s">
        <v>67</v>
      </c>
      <c r="AK312" s="13" t="s">
        <v>122</v>
      </c>
      <c r="AL312" s="13" t="s">
        <v>28</v>
      </c>
      <c r="AM312" s="13" t="s">
        <v>65</v>
      </c>
      <c r="AN312" s="122" t="s">
        <v>116</v>
      </c>
    </row>
    <row r="313" spans="2:54" s="1" customFormat="1" ht="24.15" customHeight="1">
      <c r="B313" s="106"/>
      <c r="C313" s="107" t="s">
        <v>246</v>
      </c>
      <c r="D313" s="107" t="s">
        <v>118</v>
      </c>
      <c r="E313" s="108" t="s">
        <v>1080</v>
      </c>
      <c r="F313" s="109" t="s">
        <v>1081</v>
      </c>
      <c r="G313" s="110" t="s">
        <v>160</v>
      </c>
      <c r="H313" s="111">
        <v>0</v>
      </c>
      <c r="I313" s="112">
        <v>2704</v>
      </c>
      <c r="J313" s="154">
        <f>ROUND(I313*H313,2)</f>
        <v>0</v>
      </c>
      <c r="K313" s="184"/>
      <c r="L313" s="161"/>
      <c r="M313" s="184">
        <v>0</v>
      </c>
      <c r="N313" s="161">
        <f t="shared" si="8"/>
        <v>0</v>
      </c>
      <c r="O313" s="201">
        <v>0</v>
      </c>
      <c r="P313" s="202">
        <v>0</v>
      </c>
      <c r="Q313" s="169"/>
      <c r="AG313" s="113" t="s">
        <v>122</v>
      </c>
      <c r="AI313" s="113" t="s">
        <v>118</v>
      </c>
      <c r="AJ313" s="113" t="s">
        <v>67</v>
      </c>
      <c r="AN313" s="17" t="s">
        <v>116</v>
      </c>
      <c r="AT313" s="114" t="e">
        <f>IF(#REF!="základní",J313,0)</f>
        <v>#REF!</v>
      </c>
      <c r="AU313" s="114" t="e">
        <f>IF(#REF!="snížená",J313,0)</f>
        <v>#REF!</v>
      </c>
      <c r="AV313" s="114" t="e">
        <f>IF(#REF!="zákl. přenesená",J313,0)</f>
        <v>#REF!</v>
      </c>
      <c r="AW313" s="114" t="e">
        <f>IF(#REF!="sníž. přenesená",J313,0)</f>
        <v>#REF!</v>
      </c>
      <c r="AX313" s="114" t="e">
        <f>IF(#REF!="nulová",J313,0)</f>
        <v>#REF!</v>
      </c>
      <c r="AY313" s="17" t="s">
        <v>65</v>
      </c>
      <c r="AZ313" s="114">
        <f>ROUND(I313*H313,2)</f>
        <v>0</v>
      </c>
      <c r="BA313" s="17" t="s">
        <v>122</v>
      </c>
      <c r="BB313" s="113" t="s">
        <v>342</v>
      </c>
    </row>
    <row r="314" spans="2:54" s="14" customFormat="1">
      <c r="B314" s="126"/>
      <c r="D314" s="116" t="s">
        <v>123</v>
      </c>
      <c r="E314" s="127" t="s">
        <v>1</v>
      </c>
      <c r="F314" s="128" t="s">
        <v>602</v>
      </c>
      <c r="H314" s="127"/>
      <c r="I314" s="129"/>
      <c r="K314" s="187"/>
      <c r="L314" s="176"/>
      <c r="M314" s="187"/>
      <c r="N314" s="161"/>
      <c r="O314" s="159"/>
      <c r="P314" s="160"/>
      <c r="Q314" s="223"/>
      <c r="AI314" s="127" t="s">
        <v>123</v>
      </c>
      <c r="AJ314" s="127" t="s">
        <v>67</v>
      </c>
      <c r="AK314" s="14" t="s">
        <v>65</v>
      </c>
      <c r="AL314" s="14" t="s">
        <v>28</v>
      </c>
      <c r="AM314" s="14" t="s">
        <v>57</v>
      </c>
      <c r="AN314" s="127" t="s">
        <v>116</v>
      </c>
    </row>
    <row r="315" spans="2:54" s="12" customFormat="1">
      <c r="B315" s="115"/>
      <c r="D315" s="116" t="s">
        <v>123</v>
      </c>
      <c r="E315" s="117" t="s">
        <v>1</v>
      </c>
      <c r="F315" s="118" t="s">
        <v>1082</v>
      </c>
      <c r="H315" s="119"/>
      <c r="I315" s="120"/>
      <c r="K315" s="185"/>
      <c r="L315" s="174"/>
      <c r="M315" s="185"/>
      <c r="N315" s="161"/>
      <c r="O315" s="159"/>
      <c r="P315" s="160"/>
      <c r="Q315" s="221"/>
      <c r="AI315" s="117" t="s">
        <v>123</v>
      </c>
      <c r="AJ315" s="117" t="s">
        <v>67</v>
      </c>
      <c r="AK315" s="12" t="s">
        <v>67</v>
      </c>
      <c r="AL315" s="12" t="s">
        <v>28</v>
      </c>
      <c r="AM315" s="12" t="s">
        <v>57</v>
      </c>
      <c r="AN315" s="117" t="s">
        <v>116</v>
      </c>
    </row>
    <row r="316" spans="2:54" s="13" customFormat="1">
      <c r="B316" s="121"/>
      <c r="D316" s="116" t="s">
        <v>123</v>
      </c>
      <c r="E316" s="122" t="s">
        <v>1</v>
      </c>
      <c r="F316" s="123" t="s">
        <v>125</v>
      </c>
      <c r="H316" s="124"/>
      <c r="I316" s="125"/>
      <c r="K316" s="186"/>
      <c r="L316" s="175"/>
      <c r="M316" s="186"/>
      <c r="N316" s="161"/>
      <c r="O316" s="159"/>
      <c r="P316" s="160"/>
      <c r="Q316" s="222"/>
      <c r="AI316" s="122" t="s">
        <v>123</v>
      </c>
      <c r="AJ316" s="122" t="s">
        <v>67</v>
      </c>
      <c r="AK316" s="13" t="s">
        <v>122</v>
      </c>
      <c r="AL316" s="13" t="s">
        <v>28</v>
      </c>
      <c r="AM316" s="13" t="s">
        <v>65</v>
      </c>
      <c r="AN316" s="122" t="s">
        <v>116</v>
      </c>
    </row>
    <row r="317" spans="2:54" s="1" customFormat="1" ht="24.15" customHeight="1">
      <c r="B317" s="106"/>
      <c r="C317" s="107" t="s">
        <v>334</v>
      </c>
      <c r="D317" s="107" t="s">
        <v>118</v>
      </c>
      <c r="E317" s="108" t="s">
        <v>1083</v>
      </c>
      <c r="F317" s="109" t="s">
        <v>1084</v>
      </c>
      <c r="G317" s="110" t="s">
        <v>173</v>
      </c>
      <c r="H317" s="111"/>
      <c r="I317" s="112">
        <v>2390</v>
      </c>
      <c r="J317" s="154">
        <f>ROUND(I317*H317,2)</f>
        <v>0</v>
      </c>
      <c r="K317" s="184"/>
      <c r="L317" s="161"/>
      <c r="M317" s="184">
        <v>0</v>
      </c>
      <c r="N317" s="161">
        <f t="shared" si="8"/>
        <v>0</v>
      </c>
      <c r="O317" s="159">
        <f t="shared" si="6"/>
        <v>0</v>
      </c>
      <c r="P317" s="160">
        <f t="shared" si="7"/>
        <v>0</v>
      </c>
      <c r="Q317" s="169"/>
      <c r="AG317" s="113" t="s">
        <v>122</v>
      </c>
      <c r="AI317" s="113" t="s">
        <v>118</v>
      </c>
      <c r="AJ317" s="113" t="s">
        <v>67</v>
      </c>
      <c r="AN317" s="17" t="s">
        <v>116</v>
      </c>
      <c r="AT317" s="114" t="e">
        <f>IF(#REF!="základní",J317,0)</f>
        <v>#REF!</v>
      </c>
      <c r="AU317" s="114" t="e">
        <f>IF(#REF!="snížená",J317,0)</f>
        <v>#REF!</v>
      </c>
      <c r="AV317" s="114" t="e">
        <f>IF(#REF!="zákl. přenesená",J317,0)</f>
        <v>#REF!</v>
      </c>
      <c r="AW317" s="114" t="e">
        <f>IF(#REF!="sníž. přenesená",J317,0)</f>
        <v>#REF!</v>
      </c>
      <c r="AX317" s="114" t="e">
        <f>IF(#REF!="nulová",J317,0)</f>
        <v>#REF!</v>
      </c>
      <c r="AY317" s="17" t="s">
        <v>65</v>
      </c>
      <c r="AZ317" s="114">
        <f>ROUND(I317*H317,2)</f>
        <v>0</v>
      </c>
      <c r="BA317" s="17" t="s">
        <v>122</v>
      </c>
      <c r="BB317" s="113" t="s">
        <v>348</v>
      </c>
    </row>
    <row r="318" spans="2:54" s="12" customFormat="1">
      <c r="B318" s="115"/>
      <c r="D318" s="116" t="s">
        <v>123</v>
      </c>
      <c r="E318" s="117" t="s">
        <v>1</v>
      </c>
      <c r="F318" s="118" t="s">
        <v>1085</v>
      </c>
      <c r="H318" s="119"/>
      <c r="I318" s="120"/>
      <c r="K318" s="185"/>
      <c r="L318" s="174"/>
      <c r="M318" s="185"/>
      <c r="N318" s="161"/>
      <c r="O318" s="159"/>
      <c r="P318" s="160"/>
      <c r="Q318" s="221"/>
      <c r="AI318" s="117" t="s">
        <v>123</v>
      </c>
      <c r="AJ318" s="117" t="s">
        <v>67</v>
      </c>
      <c r="AK318" s="12" t="s">
        <v>67</v>
      </c>
      <c r="AL318" s="12" t="s">
        <v>28</v>
      </c>
      <c r="AM318" s="12" t="s">
        <v>57</v>
      </c>
      <c r="AN318" s="117" t="s">
        <v>116</v>
      </c>
    </row>
    <row r="319" spans="2:54" s="13" customFormat="1">
      <c r="B319" s="121"/>
      <c r="D319" s="116" t="s">
        <v>123</v>
      </c>
      <c r="E319" s="122" t="s">
        <v>1</v>
      </c>
      <c r="F319" s="123" t="s">
        <v>125</v>
      </c>
      <c r="H319" s="124"/>
      <c r="I319" s="125"/>
      <c r="K319" s="186"/>
      <c r="L319" s="175"/>
      <c r="M319" s="186"/>
      <c r="N319" s="161"/>
      <c r="O319" s="159"/>
      <c r="P319" s="160"/>
      <c r="Q319" s="222"/>
      <c r="AI319" s="122" t="s">
        <v>123</v>
      </c>
      <c r="AJ319" s="122" t="s">
        <v>67</v>
      </c>
      <c r="AK319" s="13" t="s">
        <v>122</v>
      </c>
      <c r="AL319" s="13" t="s">
        <v>28</v>
      </c>
      <c r="AM319" s="13" t="s">
        <v>65</v>
      </c>
      <c r="AN319" s="122" t="s">
        <v>116</v>
      </c>
    </row>
    <row r="320" spans="2:54" s="1" customFormat="1" ht="16.5" customHeight="1">
      <c r="B320" s="106"/>
      <c r="C320" s="107" t="s">
        <v>251</v>
      </c>
      <c r="D320" s="107" t="s">
        <v>118</v>
      </c>
      <c r="E320" s="108" t="s">
        <v>1086</v>
      </c>
      <c r="F320" s="109" t="s">
        <v>1087</v>
      </c>
      <c r="G320" s="110" t="s">
        <v>173</v>
      </c>
      <c r="H320" s="111"/>
      <c r="I320" s="112">
        <v>3760</v>
      </c>
      <c r="J320" s="154">
        <f>ROUND(I320*H320,2)</f>
        <v>0</v>
      </c>
      <c r="K320" s="184"/>
      <c r="L320" s="161"/>
      <c r="M320" s="184">
        <v>0</v>
      </c>
      <c r="N320" s="161">
        <f t="shared" si="8"/>
        <v>0</v>
      </c>
      <c r="O320" s="159">
        <f t="shared" si="6"/>
        <v>0</v>
      </c>
      <c r="P320" s="160">
        <f t="shared" si="7"/>
        <v>0</v>
      </c>
      <c r="Q320" s="169"/>
      <c r="AG320" s="113" t="s">
        <v>122</v>
      </c>
      <c r="AI320" s="113" t="s">
        <v>118</v>
      </c>
      <c r="AJ320" s="113" t="s">
        <v>67</v>
      </c>
      <c r="AN320" s="17" t="s">
        <v>116</v>
      </c>
      <c r="AT320" s="114" t="e">
        <f>IF(#REF!="základní",J320,0)</f>
        <v>#REF!</v>
      </c>
      <c r="AU320" s="114" t="e">
        <f>IF(#REF!="snížená",J320,0)</f>
        <v>#REF!</v>
      </c>
      <c r="AV320" s="114" t="e">
        <f>IF(#REF!="zákl. přenesená",J320,0)</f>
        <v>#REF!</v>
      </c>
      <c r="AW320" s="114" t="e">
        <f>IF(#REF!="sníž. přenesená",J320,0)</f>
        <v>#REF!</v>
      </c>
      <c r="AX320" s="114" t="e">
        <f>IF(#REF!="nulová",J320,0)</f>
        <v>#REF!</v>
      </c>
      <c r="AY320" s="17" t="s">
        <v>65</v>
      </c>
      <c r="AZ320" s="114">
        <f>ROUND(I320*H320,2)</f>
        <v>0</v>
      </c>
      <c r="BA320" s="17" t="s">
        <v>122</v>
      </c>
      <c r="BB320" s="113" t="s">
        <v>353</v>
      </c>
    </row>
    <row r="321" spans="2:54" s="12" customFormat="1">
      <c r="B321" s="115"/>
      <c r="D321" s="116" t="s">
        <v>123</v>
      </c>
      <c r="E321" s="117" t="s">
        <v>1</v>
      </c>
      <c r="F321" s="118" t="s">
        <v>1088</v>
      </c>
      <c r="H321" s="119"/>
      <c r="I321" s="120"/>
      <c r="K321" s="185"/>
      <c r="L321" s="174"/>
      <c r="M321" s="185"/>
      <c r="N321" s="161"/>
      <c r="O321" s="159"/>
      <c r="P321" s="160"/>
      <c r="Q321" s="221"/>
      <c r="AI321" s="117" t="s">
        <v>123</v>
      </c>
      <c r="AJ321" s="117" t="s">
        <v>67</v>
      </c>
      <c r="AK321" s="12" t="s">
        <v>67</v>
      </c>
      <c r="AL321" s="12" t="s">
        <v>28</v>
      </c>
      <c r="AM321" s="12" t="s">
        <v>57</v>
      </c>
      <c r="AN321" s="117" t="s">
        <v>116</v>
      </c>
    </row>
    <row r="322" spans="2:54" s="13" customFormat="1">
      <c r="B322" s="121"/>
      <c r="D322" s="116" t="s">
        <v>123</v>
      </c>
      <c r="E322" s="122" t="s">
        <v>1</v>
      </c>
      <c r="F322" s="123" t="s">
        <v>125</v>
      </c>
      <c r="H322" s="124"/>
      <c r="I322" s="125"/>
      <c r="K322" s="186"/>
      <c r="L322" s="175"/>
      <c r="M322" s="186"/>
      <c r="N322" s="161"/>
      <c r="O322" s="159"/>
      <c r="P322" s="160"/>
      <c r="Q322" s="222"/>
      <c r="AI322" s="122" t="s">
        <v>123</v>
      </c>
      <c r="AJ322" s="122" t="s">
        <v>67</v>
      </c>
      <c r="AK322" s="13" t="s">
        <v>122</v>
      </c>
      <c r="AL322" s="13" t="s">
        <v>28</v>
      </c>
      <c r="AM322" s="13" t="s">
        <v>65</v>
      </c>
      <c r="AN322" s="122" t="s">
        <v>116</v>
      </c>
    </row>
    <row r="323" spans="2:54" s="1" customFormat="1" ht="16.5" customHeight="1">
      <c r="B323" s="106"/>
      <c r="C323" s="107" t="s">
        <v>345</v>
      </c>
      <c r="D323" s="107" t="s">
        <v>118</v>
      </c>
      <c r="E323" s="108" t="s">
        <v>1089</v>
      </c>
      <c r="F323" s="109" t="s">
        <v>1090</v>
      </c>
      <c r="G323" s="110" t="s">
        <v>173</v>
      </c>
      <c r="H323" s="111"/>
      <c r="I323" s="112">
        <v>4730</v>
      </c>
      <c r="J323" s="154">
        <f>ROUND(I323*H323,2)</f>
        <v>0</v>
      </c>
      <c r="K323" s="184"/>
      <c r="L323" s="161"/>
      <c r="M323" s="184">
        <v>0</v>
      </c>
      <c r="N323" s="161">
        <f t="shared" si="8"/>
        <v>0</v>
      </c>
      <c r="O323" s="159">
        <f t="shared" si="6"/>
        <v>0</v>
      </c>
      <c r="P323" s="160">
        <f t="shared" si="7"/>
        <v>0</v>
      </c>
      <c r="Q323" s="169"/>
      <c r="AG323" s="113" t="s">
        <v>122</v>
      </c>
      <c r="AI323" s="113" t="s">
        <v>118</v>
      </c>
      <c r="AJ323" s="113" t="s">
        <v>67</v>
      </c>
      <c r="AN323" s="17" t="s">
        <v>116</v>
      </c>
      <c r="AT323" s="114" t="e">
        <f>IF(#REF!="základní",J323,0)</f>
        <v>#REF!</v>
      </c>
      <c r="AU323" s="114" t="e">
        <f>IF(#REF!="snížená",J323,0)</f>
        <v>#REF!</v>
      </c>
      <c r="AV323" s="114" t="e">
        <f>IF(#REF!="zákl. přenesená",J323,0)</f>
        <v>#REF!</v>
      </c>
      <c r="AW323" s="114" t="e">
        <f>IF(#REF!="sníž. přenesená",J323,0)</f>
        <v>#REF!</v>
      </c>
      <c r="AX323" s="114" t="e">
        <f>IF(#REF!="nulová",J323,0)</f>
        <v>#REF!</v>
      </c>
      <c r="AY323" s="17" t="s">
        <v>65</v>
      </c>
      <c r="AZ323" s="114">
        <f>ROUND(I323*H323,2)</f>
        <v>0</v>
      </c>
      <c r="BA323" s="17" t="s">
        <v>122</v>
      </c>
      <c r="BB323" s="113" t="s">
        <v>358</v>
      </c>
    </row>
    <row r="324" spans="2:54" s="12" customFormat="1">
      <c r="B324" s="115"/>
      <c r="D324" s="116" t="s">
        <v>123</v>
      </c>
      <c r="E324" s="117" t="s">
        <v>1</v>
      </c>
      <c r="F324" s="118" t="s">
        <v>1091</v>
      </c>
      <c r="H324" s="119"/>
      <c r="I324" s="120"/>
      <c r="K324" s="185"/>
      <c r="L324" s="174"/>
      <c r="M324" s="185"/>
      <c r="N324" s="161"/>
      <c r="O324" s="159"/>
      <c r="P324" s="160"/>
      <c r="Q324" s="221"/>
      <c r="AI324" s="117" t="s">
        <v>123</v>
      </c>
      <c r="AJ324" s="117" t="s">
        <v>67</v>
      </c>
      <c r="AK324" s="12" t="s">
        <v>67</v>
      </c>
      <c r="AL324" s="12" t="s">
        <v>28</v>
      </c>
      <c r="AM324" s="12" t="s">
        <v>57</v>
      </c>
      <c r="AN324" s="117" t="s">
        <v>116</v>
      </c>
    </row>
    <row r="325" spans="2:54" s="13" customFormat="1">
      <c r="B325" s="121"/>
      <c r="D325" s="116" t="s">
        <v>123</v>
      </c>
      <c r="E325" s="122" t="s">
        <v>1</v>
      </c>
      <c r="F325" s="123" t="s">
        <v>125</v>
      </c>
      <c r="H325" s="124"/>
      <c r="I325" s="125"/>
      <c r="K325" s="186"/>
      <c r="L325" s="175"/>
      <c r="M325" s="186"/>
      <c r="N325" s="161"/>
      <c r="O325" s="159"/>
      <c r="P325" s="160"/>
      <c r="Q325" s="222"/>
      <c r="AI325" s="122" t="s">
        <v>123</v>
      </c>
      <c r="AJ325" s="122" t="s">
        <v>67</v>
      </c>
      <c r="AK325" s="13" t="s">
        <v>122</v>
      </c>
      <c r="AL325" s="13" t="s">
        <v>28</v>
      </c>
      <c r="AM325" s="13" t="s">
        <v>65</v>
      </c>
      <c r="AN325" s="122" t="s">
        <v>116</v>
      </c>
    </row>
    <row r="326" spans="2:54" s="1" customFormat="1" ht="24.15" customHeight="1">
      <c r="B326" s="106"/>
      <c r="C326" s="107" t="s">
        <v>256</v>
      </c>
      <c r="D326" s="107" t="s">
        <v>118</v>
      </c>
      <c r="E326" s="108" t="s">
        <v>1092</v>
      </c>
      <c r="F326" s="109" t="s">
        <v>1093</v>
      </c>
      <c r="G326" s="110" t="s">
        <v>173</v>
      </c>
      <c r="H326" s="111"/>
      <c r="I326" s="112">
        <v>4770</v>
      </c>
      <c r="J326" s="154">
        <f>ROUND(I326*H326,2)</f>
        <v>0</v>
      </c>
      <c r="K326" s="184"/>
      <c r="L326" s="161"/>
      <c r="M326" s="184">
        <v>0</v>
      </c>
      <c r="N326" s="161">
        <f t="shared" si="8"/>
        <v>0</v>
      </c>
      <c r="O326" s="159">
        <f t="shared" si="6"/>
        <v>0</v>
      </c>
      <c r="P326" s="160">
        <f t="shared" si="7"/>
        <v>0</v>
      </c>
      <c r="Q326" s="169"/>
      <c r="AG326" s="113" t="s">
        <v>122</v>
      </c>
      <c r="AI326" s="113" t="s">
        <v>118</v>
      </c>
      <c r="AJ326" s="113" t="s">
        <v>67</v>
      </c>
      <c r="AN326" s="17" t="s">
        <v>116</v>
      </c>
      <c r="AT326" s="114" t="e">
        <f>IF(#REF!="základní",J326,0)</f>
        <v>#REF!</v>
      </c>
      <c r="AU326" s="114" t="e">
        <f>IF(#REF!="snížená",J326,0)</f>
        <v>#REF!</v>
      </c>
      <c r="AV326" s="114" t="e">
        <f>IF(#REF!="zákl. přenesená",J326,0)</f>
        <v>#REF!</v>
      </c>
      <c r="AW326" s="114" t="e">
        <f>IF(#REF!="sníž. přenesená",J326,0)</f>
        <v>#REF!</v>
      </c>
      <c r="AX326" s="114" t="e">
        <f>IF(#REF!="nulová",J326,0)</f>
        <v>#REF!</v>
      </c>
      <c r="AY326" s="17" t="s">
        <v>65</v>
      </c>
      <c r="AZ326" s="114">
        <f>ROUND(I326*H326,2)</f>
        <v>0</v>
      </c>
      <c r="BA326" s="17" t="s">
        <v>122</v>
      </c>
      <c r="BB326" s="113" t="s">
        <v>362</v>
      </c>
    </row>
    <row r="327" spans="2:54" s="12" customFormat="1">
      <c r="B327" s="115"/>
      <c r="D327" s="116" t="s">
        <v>123</v>
      </c>
      <c r="E327" s="117" t="s">
        <v>1</v>
      </c>
      <c r="F327" s="118" t="s">
        <v>1091</v>
      </c>
      <c r="H327" s="119"/>
      <c r="I327" s="120"/>
      <c r="K327" s="185"/>
      <c r="L327" s="174"/>
      <c r="M327" s="185"/>
      <c r="N327" s="161"/>
      <c r="O327" s="159"/>
      <c r="P327" s="160"/>
      <c r="Q327" s="221"/>
      <c r="AI327" s="117" t="s">
        <v>123</v>
      </c>
      <c r="AJ327" s="117" t="s">
        <v>67</v>
      </c>
      <c r="AK327" s="12" t="s">
        <v>67</v>
      </c>
      <c r="AL327" s="12" t="s">
        <v>28</v>
      </c>
      <c r="AM327" s="12" t="s">
        <v>57</v>
      </c>
      <c r="AN327" s="117" t="s">
        <v>116</v>
      </c>
    </row>
    <row r="328" spans="2:54" s="13" customFormat="1">
      <c r="B328" s="121"/>
      <c r="D328" s="116" t="s">
        <v>123</v>
      </c>
      <c r="E328" s="122" t="s">
        <v>1</v>
      </c>
      <c r="F328" s="123" t="s">
        <v>125</v>
      </c>
      <c r="H328" s="124"/>
      <c r="I328" s="125"/>
      <c r="K328" s="186"/>
      <c r="L328" s="175"/>
      <c r="M328" s="186"/>
      <c r="N328" s="161"/>
      <c r="O328" s="159"/>
      <c r="P328" s="160"/>
      <c r="Q328" s="222"/>
      <c r="AI328" s="122" t="s">
        <v>123</v>
      </c>
      <c r="AJ328" s="122" t="s">
        <v>67</v>
      </c>
      <c r="AK328" s="13" t="s">
        <v>122</v>
      </c>
      <c r="AL328" s="13" t="s">
        <v>28</v>
      </c>
      <c r="AM328" s="13" t="s">
        <v>65</v>
      </c>
      <c r="AN328" s="122" t="s">
        <v>116</v>
      </c>
    </row>
    <row r="329" spans="2:54" s="1" customFormat="1" ht="16.5" customHeight="1">
      <c r="B329" s="106"/>
      <c r="C329" s="107" t="s">
        <v>355</v>
      </c>
      <c r="D329" s="107" t="s">
        <v>118</v>
      </c>
      <c r="E329" s="108" t="s">
        <v>1094</v>
      </c>
      <c r="F329" s="109" t="s">
        <v>1095</v>
      </c>
      <c r="G329" s="110" t="s">
        <v>121</v>
      </c>
      <c r="H329" s="111"/>
      <c r="I329" s="112">
        <v>681</v>
      </c>
      <c r="J329" s="154">
        <f>ROUND(I329*H329,2)</f>
        <v>0</v>
      </c>
      <c r="K329" s="184"/>
      <c r="L329" s="161"/>
      <c r="M329" s="184">
        <v>0</v>
      </c>
      <c r="N329" s="161">
        <f t="shared" si="8"/>
        <v>0</v>
      </c>
      <c r="O329" s="159">
        <f t="shared" si="6"/>
        <v>0</v>
      </c>
      <c r="P329" s="160">
        <f t="shared" si="7"/>
        <v>0</v>
      </c>
      <c r="Q329" s="169"/>
      <c r="AG329" s="113" t="s">
        <v>122</v>
      </c>
      <c r="AI329" s="113" t="s">
        <v>118</v>
      </c>
      <c r="AJ329" s="113" t="s">
        <v>67</v>
      </c>
      <c r="AN329" s="17" t="s">
        <v>116</v>
      </c>
      <c r="AT329" s="114" t="e">
        <f>IF(#REF!="základní",J329,0)</f>
        <v>#REF!</v>
      </c>
      <c r="AU329" s="114" t="e">
        <f>IF(#REF!="snížená",J329,0)</f>
        <v>#REF!</v>
      </c>
      <c r="AV329" s="114" t="e">
        <f>IF(#REF!="zákl. přenesená",J329,0)</f>
        <v>#REF!</v>
      </c>
      <c r="AW329" s="114" t="e">
        <f>IF(#REF!="sníž. přenesená",J329,0)</f>
        <v>#REF!</v>
      </c>
      <c r="AX329" s="114" t="e">
        <f>IF(#REF!="nulová",J329,0)</f>
        <v>#REF!</v>
      </c>
      <c r="AY329" s="17" t="s">
        <v>65</v>
      </c>
      <c r="AZ329" s="114">
        <f>ROUND(I329*H329,2)</f>
        <v>0</v>
      </c>
      <c r="BA329" s="17" t="s">
        <v>122</v>
      </c>
      <c r="BB329" s="113" t="s">
        <v>368</v>
      </c>
    </row>
    <row r="330" spans="2:54" s="12" customFormat="1">
      <c r="B330" s="115"/>
      <c r="D330" s="116" t="s">
        <v>123</v>
      </c>
      <c r="E330" s="117" t="s">
        <v>1</v>
      </c>
      <c r="F330" s="118" t="s">
        <v>1096</v>
      </c>
      <c r="H330" s="119"/>
      <c r="I330" s="120"/>
      <c r="K330" s="185"/>
      <c r="L330" s="174"/>
      <c r="M330" s="185"/>
      <c r="N330" s="161"/>
      <c r="O330" s="159"/>
      <c r="P330" s="160"/>
      <c r="Q330" s="221"/>
      <c r="AI330" s="117" t="s">
        <v>123</v>
      </c>
      <c r="AJ330" s="117" t="s">
        <v>67</v>
      </c>
      <c r="AK330" s="12" t="s">
        <v>67</v>
      </c>
      <c r="AL330" s="12" t="s">
        <v>28</v>
      </c>
      <c r="AM330" s="12" t="s">
        <v>57</v>
      </c>
      <c r="AN330" s="117" t="s">
        <v>116</v>
      </c>
    </row>
    <row r="331" spans="2:54" s="13" customFormat="1">
      <c r="B331" s="121"/>
      <c r="D331" s="116" t="s">
        <v>123</v>
      </c>
      <c r="E331" s="122" t="s">
        <v>1</v>
      </c>
      <c r="F331" s="123" t="s">
        <v>125</v>
      </c>
      <c r="H331" s="124"/>
      <c r="I331" s="125"/>
      <c r="K331" s="186"/>
      <c r="L331" s="175"/>
      <c r="M331" s="186"/>
      <c r="N331" s="161"/>
      <c r="O331" s="159"/>
      <c r="P331" s="160"/>
      <c r="Q331" s="222"/>
      <c r="AI331" s="122" t="s">
        <v>123</v>
      </c>
      <c r="AJ331" s="122" t="s">
        <v>67</v>
      </c>
      <c r="AK331" s="13" t="s">
        <v>122</v>
      </c>
      <c r="AL331" s="13" t="s">
        <v>28</v>
      </c>
      <c r="AM331" s="13" t="s">
        <v>65</v>
      </c>
      <c r="AN331" s="122" t="s">
        <v>116</v>
      </c>
    </row>
    <row r="332" spans="2:54" s="1" customFormat="1" ht="16.5" customHeight="1">
      <c r="B332" s="106"/>
      <c r="C332" s="107" t="s">
        <v>260</v>
      </c>
      <c r="D332" s="107" t="s">
        <v>118</v>
      </c>
      <c r="E332" s="108" t="s">
        <v>1097</v>
      </c>
      <c r="F332" s="109" t="s">
        <v>1098</v>
      </c>
      <c r="G332" s="110" t="s">
        <v>121</v>
      </c>
      <c r="H332" s="111"/>
      <c r="I332" s="112">
        <v>144</v>
      </c>
      <c r="J332" s="154">
        <f>ROUND(I332*H332,2)</f>
        <v>0</v>
      </c>
      <c r="K332" s="184"/>
      <c r="L332" s="161"/>
      <c r="M332" s="184">
        <v>0</v>
      </c>
      <c r="N332" s="161">
        <f t="shared" ref="N332:N392" si="9">M332*I332</f>
        <v>0</v>
      </c>
      <c r="O332" s="159">
        <f t="shared" ref="O332:O392" si="10">H332-M332-K332</f>
        <v>0</v>
      </c>
      <c r="P332" s="160">
        <f t="shared" ref="P332:P392" si="11">J332-N332-L332</f>
        <v>0</v>
      </c>
      <c r="Q332" s="169"/>
      <c r="AG332" s="113" t="s">
        <v>122</v>
      </c>
      <c r="AI332" s="113" t="s">
        <v>118</v>
      </c>
      <c r="AJ332" s="113" t="s">
        <v>67</v>
      </c>
      <c r="AN332" s="17" t="s">
        <v>116</v>
      </c>
      <c r="AT332" s="114" t="e">
        <f>IF(#REF!="základní",J332,0)</f>
        <v>#REF!</v>
      </c>
      <c r="AU332" s="114" t="e">
        <f>IF(#REF!="snížená",J332,0)</f>
        <v>#REF!</v>
      </c>
      <c r="AV332" s="114" t="e">
        <f>IF(#REF!="zákl. přenesená",J332,0)</f>
        <v>#REF!</v>
      </c>
      <c r="AW332" s="114" t="e">
        <f>IF(#REF!="sníž. přenesená",J332,0)</f>
        <v>#REF!</v>
      </c>
      <c r="AX332" s="114" t="e">
        <f>IF(#REF!="nulová",J332,0)</f>
        <v>#REF!</v>
      </c>
      <c r="AY332" s="17" t="s">
        <v>65</v>
      </c>
      <c r="AZ332" s="114">
        <f>ROUND(I332*H332,2)</f>
        <v>0</v>
      </c>
      <c r="BA332" s="17" t="s">
        <v>122</v>
      </c>
      <c r="BB332" s="113" t="s">
        <v>372</v>
      </c>
    </row>
    <row r="333" spans="2:54" s="1" customFormat="1" ht="16.5" customHeight="1">
      <c r="B333" s="106"/>
      <c r="C333" s="107" t="s">
        <v>365</v>
      </c>
      <c r="D333" s="107" t="s">
        <v>118</v>
      </c>
      <c r="E333" s="108" t="s">
        <v>1099</v>
      </c>
      <c r="F333" s="109" t="s">
        <v>1100</v>
      </c>
      <c r="G333" s="110" t="s">
        <v>212</v>
      </c>
      <c r="H333" s="111"/>
      <c r="I333" s="112">
        <v>39000</v>
      </c>
      <c r="J333" s="154">
        <f>ROUND(I333*H333,2)</f>
        <v>0</v>
      </c>
      <c r="K333" s="184"/>
      <c r="L333" s="161"/>
      <c r="M333" s="184">
        <v>0</v>
      </c>
      <c r="N333" s="161">
        <f t="shared" si="9"/>
        <v>0</v>
      </c>
      <c r="O333" s="159">
        <f t="shared" si="10"/>
        <v>0</v>
      </c>
      <c r="P333" s="160">
        <f t="shared" si="11"/>
        <v>0</v>
      </c>
      <c r="Q333" s="169"/>
      <c r="AG333" s="113" t="s">
        <v>122</v>
      </c>
      <c r="AI333" s="113" t="s">
        <v>118</v>
      </c>
      <c r="AJ333" s="113" t="s">
        <v>67</v>
      </c>
      <c r="AN333" s="17" t="s">
        <v>116</v>
      </c>
      <c r="AT333" s="114" t="e">
        <f>IF(#REF!="základní",J333,0)</f>
        <v>#REF!</v>
      </c>
      <c r="AU333" s="114" t="e">
        <f>IF(#REF!="snížená",J333,0)</f>
        <v>#REF!</v>
      </c>
      <c r="AV333" s="114" t="e">
        <f>IF(#REF!="zákl. přenesená",J333,0)</f>
        <v>#REF!</v>
      </c>
      <c r="AW333" s="114" t="e">
        <f>IF(#REF!="sníž. přenesená",J333,0)</f>
        <v>#REF!</v>
      </c>
      <c r="AX333" s="114" t="e">
        <f>IF(#REF!="nulová",J333,0)</f>
        <v>#REF!</v>
      </c>
      <c r="AY333" s="17" t="s">
        <v>65</v>
      </c>
      <c r="AZ333" s="114">
        <f>ROUND(I333*H333,2)</f>
        <v>0</v>
      </c>
      <c r="BA333" s="17" t="s">
        <v>122</v>
      </c>
      <c r="BB333" s="113" t="s">
        <v>379</v>
      </c>
    </row>
    <row r="334" spans="2:54" s="12" customFormat="1">
      <c r="B334" s="115"/>
      <c r="D334" s="116" t="s">
        <v>123</v>
      </c>
      <c r="E334" s="117" t="s">
        <v>1</v>
      </c>
      <c r="F334" s="118" t="s">
        <v>1101</v>
      </c>
      <c r="H334" s="119"/>
      <c r="I334" s="120"/>
      <c r="K334" s="185"/>
      <c r="L334" s="174"/>
      <c r="M334" s="185"/>
      <c r="N334" s="161"/>
      <c r="O334" s="159"/>
      <c r="P334" s="160"/>
      <c r="Q334" s="221"/>
      <c r="AI334" s="117" t="s">
        <v>123</v>
      </c>
      <c r="AJ334" s="117" t="s">
        <v>67</v>
      </c>
      <c r="AK334" s="12" t="s">
        <v>67</v>
      </c>
      <c r="AL334" s="12" t="s">
        <v>28</v>
      </c>
      <c r="AM334" s="12" t="s">
        <v>57</v>
      </c>
      <c r="AN334" s="117" t="s">
        <v>116</v>
      </c>
    </row>
    <row r="335" spans="2:54" s="13" customFormat="1">
      <c r="B335" s="121"/>
      <c r="D335" s="116" t="s">
        <v>123</v>
      </c>
      <c r="E335" s="122" t="s">
        <v>1</v>
      </c>
      <c r="F335" s="123" t="s">
        <v>125</v>
      </c>
      <c r="H335" s="124"/>
      <c r="I335" s="125"/>
      <c r="K335" s="186"/>
      <c r="L335" s="175"/>
      <c r="M335" s="186"/>
      <c r="N335" s="161"/>
      <c r="O335" s="159"/>
      <c r="P335" s="160"/>
      <c r="Q335" s="222"/>
      <c r="AI335" s="122" t="s">
        <v>123</v>
      </c>
      <c r="AJ335" s="122" t="s">
        <v>67</v>
      </c>
      <c r="AK335" s="13" t="s">
        <v>122</v>
      </c>
      <c r="AL335" s="13" t="s">
        <v>28</v>
      </c>
      <c r="AM335" s="13" t="s">
        <v>65</v>
      </c>
      <c r="AN335" s="122" t="s">
        <v>116</v>
      </c>
    </row>
    <row r="336" spans="2:54" s="11" customFormat="1" ht="22.95" customHeight="1">
      <c r="B336" s="97"/>
      <c r="D336" s="98" t="s">
        <v>56</v>
      </c>
      <c r="E336" s="104" t="s">
        <v>130</v>
      </c>
      <c r="F336" s="104" t="s">
        <v>834</v>
      </c>
      <c r="I336" s="100"/>
      <c r="J336" s="105">
        <f>SUM(J337:J356)</f>
        <v>0</v>
      </c>
      <c r="K336" s="189"/>
      <c r="L336" s="177"/>
      <c r="M336" s="189"/>
      <c r="N336" s="161"/>
      <c r="O336" s="159"/>
      <c r="P336" s="160"/>
      <c r="Q336" s="220"/>
      <c r="AG336" s="98" t="s">
        <v>65</v>
      </c>
      <c r="AI336" s="102" t="s">
        <v>56</v>
      </c>
      <c r="AJ336" s="102" t="s">
        <v>65</v>
      </c>
      <c r="AN336" s="98" t="s">
        <v>116</v>
      </c>
      <c r="AZ336" s="103">
        <f>SUM(AZ337:AZ360)</f>
        <v>0</v>
      </c>
    </row>
    <row r="337" spans="2:54" s="1" customFormat="1" ht="24.15" customHeight="1">
      <c r="B337" s="106"/>
      <c r="C337" s="107" t="s">
        <v>265</v>
      </c>
      <c r="D337" s="107" t="s">
        <v>118</v>
      </c>
      <c r="E337" s="108" t="s">
        <v>1102</v>
      </c>
      <c r="F337" s="109" t="s">
        <v>1103</v>
      </c>
      <c r="G337" s="110" t="s">
        <v>378</v>
      </c>
      <c r="H337" s="111"/>
      <c r="I337" s="112">
        <v>248</v>
      </c>
      <c r="J337" s="154">
        <f>ROUND(I337*H337,2)</f>
        <v>0</v>
      </c>
      <c r="K337" s="184"/>
      <c r="L337" s="161"/>
      <c r="M337" s="184">
        <v>0</v>
      </c>
      <c r="N337" s="161">
        <f t="shared" si="9"/>
        <v>0</v>
      </c>
      <c r="O337" s="159">
        <f t="shared" si="10"/>
        <v>0</v>
      </c>
      <c r="P337" s="160">
        <f t="shared" si="11"/>
        <v>0</v>
      </c>
      <c r="Q337" s="169"/>
      <c r="AG337" s="113" t="s">
        <v>122</v>
      </c>
      <c r="AI337" s="113" t="s">
        <v>118</v>
      </c>
      <c r="AJ337" s="113" t="s">
        <v>67</v>
      </c>
      <c r="AN337" s="17" t="s">
        <v>116</v>
      </c>
      <c r="AT337" s="114" t="e">
        <f>IF(#REF!="základní",J337,0)</f>
        <v>#REF!</v>
      </c>
      <c r="AU337" s="114" t="e">
        <f>IF(#REF!="snížená",J337,0)</f>
        <v>#REF!</v>
      </c>
      <c r="AV337" s="114" t="e">
        <f>IF(#REF!="zákl. přenesená",J337,0)</f>
        <v>#REF!</v>
      </c>
      <c r="AW337" s="114" t="e">
        <f>IF(#REF!="sníž. přenesená",J337,0)</f>
        <v>#REF!</v>
      </c>
      <c r="AX337" s="114" t="e">
        <f>IF(#REF!="nulová",J337,0)</f>
        <v>#REF!</v>
      </c>
      <c r="AY337" s="17" t="s">
        <v>65</v>
      </c>
      <c r="AZ337" s="114">
        <f>ROUND(I337*H337,2)</f>
        <v>0</v>
      </c>
      <c r="BA337" s="17" t="s">
        <v>122</v>
      </c>
      <c r="BB337" s="113" t="s">
        <v>383</v>
      </c>
    </row>
    <row r="338" spans="2:54" s="14" customFormat="1">
      <c r="B338" s="126"/>
      <c r="D338" s="116" t="s">
        <v>123</v>
      </c>
      <c r="E338" s="127" t="s">
        <v>1</v>
      </c>
      <c r="F338" s="128" t="s">
        <v>1104</v>
      </c>
      <c r="H338" s="127"/>
      <c r="I338" s="129"/>
      <c r="K338" s="187"/>
      <c r="L338" s="176"/>
      <c r="M338" s="187"/>
      <c r="N338" s="161"/>
      <c r="O338" s="159"/>
      <c r="P338" s="160"/>
      <c r="Q338" s="223"/>
      <c r="AI338" s="127" t="s">
        <v>123</v>
      </c>
      <c r="AJ338" s="127" t="s">
        <v>67</v>
      </c>
      <c r="AK338" s="14" t="s">
        <v>65</v>
      </c>
      <c r="AL338" s="14" t="s">
        <v>28</v>
      </c>
      <c r="AM338" s="14" t="s">
        <v>57</v>
      </c>
      <c r="AN338" s="127" t="s">
        <v>116</v>
      </c>
    </row>
    <row r="339" spans="2:54" s="12" customFormat="1">
      <c r="B339" s="115"/>
      <c r="D339" s="116" t="s">
        <v>123</v>
      </c>
      <c r="E339" s="117" t="s">
        <v>1</v>
      </c>
      <c r="F339" s="118" t="s">
        <v>1105</v>
      </c>
      <c r="H339" s="119"/>
      <c r="I339" s="120"/>
      <c r="K339" s="185"/>
      <c r="L339" s="174"/>
      <c r="M339" s="185"/>
      <c r="N339" s="161"/>
      <c r="O339" s="159"/>
      <c r="P339" s="160"/>
      <c r="Q339" s="221"/>
      <c r="AI339" s="117" t="s">
        <v>123</v>
      </c>
      <c r="AJ339" s="117" t="s">
        <v>67</v>
      </c>
      <c r="AK339" s="12" t="s">
        <v>67</v>
      </c>
      <c r="AL339" s="12" t="s">
        <v>28</v>
      </c>
      <c r="AM339" s="12" t="s">
        <v>57</v>
      </c>
      <c r="AN339" s="117" t="s">
        <v>116</v>
      </c>
    </row>
    <row r="340" spans="2:54" s="13" customFormat="1">
      <c r="B340" s="121"/>
      <c r="D340" s="116" t="s">
        <v>123</v>
      </c>
      <c r="E340" s="122" t="s">
        <v>1</v>
      </c>
      <c r="F340" s="123" t="s">
        <v>125</v>
      </c>
      <c r="H340" s="124"/>
      <c r="I340" s="125"/>
      <c r="K340" s="186"/>
      <c r="L340" s="175"/>
      <c r="M340" s="186"/>
      <c r="N340" s="161"/>
      <c r="O340" s="159"/>
      <c r="P340" s="160"/>
      <c r="Q340" s="222"/>
      <c r="AI340" s="122" t="s">
        <v>123</v>
      </c>
      <c r="AJ340" s="122" t="s">
        <v>67</v>
      </c>
      <c r="AK340" s="13" t="s">
        <v>122</v>
      </c>
      <c r="AL340" s="13" t="s">
        <v>28</v>
      </c>
      <c r="AM340" s="13" t="s">
        <v>65</v>
      </c>
      <c r="AN340" s="122" t="s">
        <v>116</v>
      </c>
    </row>
    <row r="341" spans="2:54" s="1" customFormat="1" ht="24.15" customHeight="1">
      <c r="B341" s="106"/>
      <c r="C341" s="130" t="s">
        <v>375</v>
      </c>
      <c r="D341" s="130" t="s">
        <v>224</v>
      </c>
      <c r="E341" s="131" t="s">
        <v>1106</v>
      </c>
      <c r="F341" s="132" t="s">
        <v>1107</v>
      </c>
      <c r="G341" s="133" t="s">
        <v>378</v>
      </c>
      <c r="H341" s="134"/>
      <c r="I341" s="135">
        <v>300</v>
      </c>
      <c r="J341" s="155">
        <f>ROUND(I341*H341,2)</f>
        <v>0</v>
      </c>
      <c r="K341" s="196"/>
      <c r="L341" s="161"/>
      <c r="M341" s="184">
        <v>0</v>
      </c>
      <c r="N341" s="161">
        <f t="shared" si="9"/>
        <v>0</v>
      </c>
      <c r="O341" s="159">
        <f t="shared" si="10"/>
        <v>0</v>
      </c>
      <c r="P341" s="160">
        <f t="shared" si="11"/>
        <v>0</v>
      </c>
      <c r="Q341" s="169"/>
      <c r="AG341" s="113" t="s">
        <v>140</v>
      </c>
      <c r="AI341" s="113" t="s">
        <v>224</v>
      </c>
      <c r="AJ341" s="113" t="s">
        <v>67</v>
      </c>
      <c r="AN341" s="17" t="s">
        <v>116</v>
      </c>
      <c r="AT341" s="114" t="e">
        <f>IF(#REF!="základní",J341,0)</f>
        <v>#REF!</v>
      </c>
      <c r="AU341" s="114" t="e">
        <f>IF(#REF!="snížená",J341,0)</f>
        <v>#REF!</v>
      </c>
      <c r="AV341" s="114" t="e">
        <f>IF(#REF!="zákl. přenesená",J341,0)</f>
        <v>#REF!</v>
      </c>
      <c r="AW341" s="114" t="e">
        <f>IF(#REF!="sníž. přenesená",J341,0)</f>
        <v>#REF!</v>
      </c>
      <c r="AX341" s="114" t="e">
        <f>IF(#REF!="nulová",J341,0)</f>
        <v>#REF!</v>
      </c>
      <c r="AY341" s="17" t="s">
        <v>65</v>
      </c>
      <c r="AZ341" s="114">
        <f>ROUND(I341*H341,2)</f>
        <v>0</v>
      </c>
      <c r="BA341" s="17" t="s">
        <v>122</v>
      </c>
      <c r="BB341" s="113" t="s">
        <v>390</v>
      </c>
    </row>
    <row r="342" spans="2:54" s="1" customFormat="1" ht="21.75" customHeight="1">
      <c r="B342" s="106"/>
      <c r="C342" s="130" t="s">
        <v>270</v>
      </c>
      <c r="D342" s="130" t="s">
        <v>224</v>
      </c>
      <c r="E342" s="131" t="s">
        <v>1108</v>
      </c>
      <c r="F342" s="132" t="s">
        <v>1109</v>
      </c>
      <c r="G342" s="133" t="s">
        <v>378</v>
      </c>
      <c r="H342" s="134"/>
      <c r="I342" s="135">
        <v>550</v>
      </c>
      <c r="J342" s="155">
        <f>ROUND(I342*H342,2)</f>
        <v>0</v>
      </c>
      <c r="K342" s="196"/>
      <c r="L342" s="161"/>
      <c r="M342" s="184">
        <v>0</v>
      </c>
      <c r="N342" s="161">
        <f t="shared" si="9"/>
        <v>0</v>
      </c>
      <c r="O342" s="159">
        <f t="shared" si="10"/>
        <v>0</v>
      </c>
      <c r="P342" s="160">
        <f t="shared" si="11"/>
        <v>0</v>
      </c>
      <c r="Q342" s="169"/>
      <c r="AG342" s="113" t="s">
        <v>140</v>
      </c>
      <c r="AI342" s="113" t="s">
        <v>224</v>
      </c>
      <c r="AJ342" s="113" t="s">
        <v>67</v>
      </c>
      <c r="AN342" s="17" t="s">
        <v>116</v>
      </c>
      <c r="AT342" s="114" t="e">
        <f>IF(#REF!="základní",J342,0)</f>
        <v>#REF!</v>
      </c>
      <c r="AU342" s="114" t="e">
        <f>IF(#REF!="snížená",J342,0)</f>
        <v>#REF!</v>
      </c>
      <c r="AV342" s="114" t="e">
        <f>IF(#REF!="zákl. přenesená",J342,0)</f>
        <v>#REF!</v>
      </c>
      <c r="AW342" s="114" t="e">
        <f>IF(#REF!="sníž. přenesená",J342,0)</f>
        <v>#REF!</v>
      </c>
      <c r="AX342" s="114" t="e">
        <f>IF(#REF!="nulová",J342,0)</f>
        <v>#REF!</v>
      </c>
      <c r="AY342" s="17" t="s">
        <v>65</v>
      </c>
      <c r="AZ342" s="114">
        <f>ROUND(I342*H342,2)</f>
        <v>0</v>
      </c>
      <c r="BA342" s="17" t="s">
        <v>122</v>
      </c>
      <c r="BB342" s="113" t="s">
        <v>396</v>
      </c>
    </row>
    <row r="343" spans="2:54" s="1" customFormat="1" ht="24.15" customHeight="1">
      <c r="B343" s="106"/>
      <c r="C343" s="107" t="s">
        <v>387</v>
      </c>
      <c r="D343" s="107" t="s">
        <v>118</v>
      </c>
      <c r="E343" s="108" t="s">
        <v>1110</v>
      </c>
      <c r="F343" s="109" t="s">
        <v>1111</v>
      </c>
      <c r="G343" s="110" t="s">
        <v>378</v>
      </c>
      <c r="H343" s="111"/>
      <c r="I343" s="112">
        <v>1340</v>
      </c>
      <c r="J343" s="154">
        <f>ROUND(I343*H343,2)</f>
        <v>0</v>
      </c>
      <c r="K343" s="184"/>
      <c r="L343" s="161"/>
      <c r="M343" s="184">
        <v>0</v>
      </c>
      <c r="N343" s="161">
        <f t="shared" si="9"/>
        <v>0</v>
      </c>
      <c r="O343" s="159">
        <f t="shared" si="10"/>
        <v>0</v>
      </c>
      <c r="P343" s="160">
        <f t="shared" si="11"/>
        <v>0</v>
      </c>
      <c r="Q343" s="169"/>
      <c r="AG343" s="113" t="s">
        <v>122</v>
      </c>
      <c r="AI343" s="113" t="s">
        <v>118</v>
      </c>
      <c r="AJ343" s="113" t="s">
        <v>67</v>
      </c>
      <c r="AN343" s="17" t="s">
        <v>116</v>
      </c>
      <c r="AT343" s="114" t="e">
        <f>IF(#REF!="základní",J343,0)</f>
        <v>#REF!</v>
      </c>
      <c r="AU343" s="114" t="e">
        <f>IF(#REF!="snížená",J343,0)</f>
        <v>#REF!</v>
      </c>
      <c r="AV343" s="114" t="e">
        <f>IF(#REF!="zákl. přenesená",J343,0)</f>
        <v>#REF!</v>
      </c>
      <c r="AW343" s="114" t="e">
        <f>IF(#REF!="sníž. přenesená",J343,0)</f>
        <v>#REF!</v>
      </c>
      <c r="AX343" s="114" t="e">
        <f>IF(#REF!="nulová",J343,0)</f>
        <v>#REF!</v>
      </c>
      <c r="AY343" s="17" t="s">
        <v>65</v>
      </c>
      <c r="AZ343" s="114">
        <f>ROUND(I343*H343,2)</f>
        <v>0</v>
      </c>
      <c r="BA343" s="17" t="s">
        <v>122</v>
      </c>
      <c r="BB343" s="113" t="s">
        <v>401</v>
      </c>
    </row>
    <row r="344" spans="2:54" s="12" customFormat="1">
      <c r="B344" s="115"/>
      <c r="D344" s="116" t="s">
        <v>123</v>
      </c>
      <c r="E344" s="117" t="s">
        <v>1</v>
      </c>
      <c r="F344" s="118" t="s">
        <v>717</v>
      </c>
      <c r="H344" s="119"/>
      <c r="I344" s="120"/>
      <c r="K344" s="185"/>
      <c r="L344" s="174"/>
      <c r="M344" s="185"/>
      <c r="N344" s="161"/>
      <c r="O344" s="159"/>
      <c r="P344" s="160"/>
      <c r="Q344" s="221"/>
      <c r="AI344" s="117" t="s">
        <v>123</v>
      </c>
      <c r="AJ344" s="117" t="s">
        <v>67</v>
      </c>
      <c r="AK344" s="12" t="s">
        <v>67</v>
      </c>
      <c r="AL344" s="12" t="s">
        <v>28</v>
      </c>
      <c r="AM344" s="12" t="s">
        <v>57</v>
      </c>
      <c r="AN344" s="117" t="s">
        <v>116</v>
      </c>
    </row>
    <row r="345" spans="2:54" s="13" customFormat="1">
      <c r="B345" s="121"/>
      <c r="D345" s="116" t="s">
        <v>123</v>
      </c>
      <c r="E345" s="122" t="s">
        <v>1</v>
      </c>
      <c r="F345" s="123" t="s">
        <v>125</v>
      </c>
      <c r="H345" s="124"/>
      <c r="I345" s="125"/>
      <c r="K345" s="186"/>
      <c r="L345" s="175"/>
      <c r="M345" s="186"/>
      <c r="N345" s="161"/>
      <c r="O345" s="159"/>
      <c r="P345" s="160"/>
      <c r="Q345" s="222"/>
      <c r="AI345" s="122" t="s">
        <v>123</v>
      </c>
      <c r="AJ345" s="122" t="s">
        <v>67</v>
      </c>
      <c r="AK345" s="13" t="s">
        <v>122</v>
      </c>
      <c r="AL345" s="13" t="s">
        <v>28</v>
      </c>
      <c r="AM345" s="13" t="s">
        <v>65</v>
      </c>
      <c r="AN345" s="122" t="s">
        <v>116</v>
      </c>
    </row>
    <row r="346" spans="2:54" s="1" customFormat="1" ht="37.950000000000003" customHeight="1">
      <c r="B346" s="106"/>
      <c r="C346" s="130" t="s">
        <v>275</v>
      </c>
      <c r="D346" s="130" t="s">
        <v>224</v>
      </c>
      <c r="E346" s="131" t="s">
        <v>1112</v>
      </c>
      <c r="F346" s="132" t="s">
        <v>1113</v>
      </c>
      <c r="G346" s="133" t="s">
        <v>378</v>
      </c>
      <c r="H346" s="134"/>
      <c r="I346" s="135">
        <v>17900</v>
      </c>
      <c r="J346" s="155">
        <f>ROUND(I346*H346,2)</f>
        <v>0</v>
      </c>
      <c r="K346" s="196"/>
      <c r="L346" s="161"/>
      <c r="M346" s="184">
        <v>0</v>
      </c>
      <c r="N346" s="161">
        <f t="shared" si="9"/>
        <v>0</v>
      </c>
      <c r="O346" s="159">
        <f t="shared" si="10"/>
        <v>0</v>
      </c>
      <c r="P346" s="160">
        <f t="shared" si="11"/>
        <v>0</v>
      </c>
      <c r="Q346" s="169"/>
      <c r="AG346" s="113" t="s">
        <v>140</v>
      </c>
      <c r="AI346" s="113" t="s">
        <v>224</v>
      </c>
      <c r="AJ346" s="113" t="s">
        <v>67</v>
      </c>
      <c r="AN346" s="17" t="s">
        <v>116</v>
      </c>
      <c r="AT346" s="114" t="e">
        <f>IF(#REF!="základní",J346,0)</f>
        <v>#REF!</v>
      </c>
      <c r="AU346" s="114" t="e">
        <f>IF(#REF!="snížená",J346,0)</f>
        <v>#REF!</v>
      </c>
      <c r="AV346" s="114" t="e">
        <f>IF(#REF!="zákl. přenesená",J346,0)</f>
        <v>#REF!</v>
      </c>
      <c r="AW346" s="114" t="e">
        <f>IF(#REF!="sníž. přenesená",J346,0)</f>
        <v>#REF!</v>
      </c>
      <c r="AX346" s="114" t="e">
        <f>IF(#REF!="nulová",J346,0)</f>
        <v>#REF!</v>
      </c>
      <c r="AY346" s="17" t="s">
        <v>65</v>
      </c>
      <c r="AZ346" s="114">
        <f>ROUND(I346*H346,2)</f>
        <v>0</v>
      </c>
      <c r="BA346" s="17" t="s">
        <v>122</v>
      </c>
      <c r="BB346" s="113" t="s">
        <v>405</v>
      </c>
    </row>
    <row r="347" spans="2:54" s="1" customFormat="1" ht="24.15" customHeight="1">
      <c r="B347" s="106"/>
      <c r="C347" s="107" t="s">
        <v>398</v>
      </c>
      <c r="D347" s="107" t="s">
        <v>118</v>
      </c>
      <c r="E347" s="108" t="s">
        <v>1114</v>
      </c>
      <c r="F347" s="109" t="s">
        <v>1115</v>
      </c>
      <c r="G347" s="110" t="s">
        <v>160</v>
      </c>
      <c r="H347" s="111"/>
      <c r="I347" s="112">
        <v>183</v>
      </c>
      <c r="J347" s="154">
        <f>ROUND(I347*H347,2)</f>
        <v>0</v>
      </c>
      <c r="K347" s="184"/>
      <c r="L347" s="161"/>
      <c r="M347" s="184">
        <v>0</v>
      </c>
      <c r="N347" s="161">
        <f t="shared" si="9"/>
        <v>0</v>
      </c>
      <c r="O347" s="159">
        <f t="shared" si="10"/>
        <v>0</v>
      </c>
      <c r="P347" s="160">
        <f t="shared" si="11"/>
        <v>0</v>
      </c>
      <c r="Q347" s="169"/>
      <c r="AG347" s="113" t="s">
        <v>122</v>
      </c>
      <c r="AI347" s="113" t="s">
        <v>118</v>
      </c>
      <c r="AJ347" s="113" t="s">
        <v>67</v>
      </c>
      <c r="AN347" s="17" t="s">
        <v>116</v>
      </c>
      <c r="AT347" s="114" t="e">
        <f>IF(#REF!="základní",J347,0)</f>
        <v>#REF!</v>
      </c>
      <c r="AU347" s="114" t="e">
        <f>IF(#REF!="snížená",J347,0)</f>
        <v>#REF!</v>
      </c>
      <c r="AV347" s="114" t="e">
        <f>IF(#REF!="zákl. přenesená",J347,0)</f>
        <v>#REF!</v>
      </c>
      <c r="AW347" s="114" t="e">
        <f>IF(#REF!="sníž. přenesená",J347,0)</f>
        <v>#REF!</v>
      </c>
      <c r="AX347" s="114" t="e">
        <f>IF(#REF!="nulová",J347,0)</f>
        <v>#REF!</v>
      </c>
      <c r="AY347" s="17" t="s">
        <v>65</v>
      </c>
      <c r="AZ347" s="114">
        <f>ROUND(I347*H347,2)</f>
        <v>0</v>
      </c>
      <c r="BA347" s="17" t="s">
        <v>122</v>
      </c>
      <c r="BB347" s="113" t="s">
        <v>410</v>
      </c>
    </row>
    <row r="348" spans="2:54" s="14" customFormat="1">
      <c r="B348" s="126"/>
      <c r="D348" s="116" t="s">
        <v>123</v>
      </c>
      <c r="E348" s="127" t="s">
        <v>1</v>
      </c>
      <c r="F348" s="128" t="s">
        <v>1104</v>
      </c>
      <c r="H348" s="127"/>
      <c r="I348" s="129"/>
      <c r="K348" s="187"/>
      <c r="L348" s="176"/>
      <c r="M348" s="187"/>
      <c r="N348" s="161"/>
      <c r="O348" s="159"/>
      <c r="P348" s="160"/>
      <c r="Q348" s="223"/>
      <c r="AI348" s="127" t="s">
        <v>123</v>
      </c>
      <c r="AJ348" s="127" t="s">
        <v>67</v>
      </c>
      <c r="AK348" s="14" t="s">
        <v>65</v>
      </c>
      <c r="AL348" s="14" t="s">
        <v>28</v>
      </c>
      <c r="AM348" s="14" t="s">
        <v>57</v>
      </c>
      <c r="AN348" s="127" t="s">
        <v>116</v>
      </c>
    </row>
    <row r="349" spans="2:54" s="12" customFormat="1">
      <c r="B349" s="115"/>
      <c r="D349" s="116" t="s">
        <v>123</v>
      </c>
      <c r="E349" s="117" t="s">
        <v>1</v>
      </c>
      <c r="F349" s="118" t="s">
        <v>1116</v>
      </c>
      <c r="H349" s="119"/>
      <c r="I349" s="120"/>
      <c r="K349" s="185"/>
      <c r="L349" s="174"/>
      <c r="M349" s="185"/>
      <c r="N349" s="161"/>
      <c r="O349" s="159"/>
      <c r="P349" s="160"/>
      <c r="Q349" s="221"/>
      <c r="AI349" s="117" t="s">
        <v>123</v>
      </c>
      <c r="AJ349" s="117" t="s">
        <v>67</v>
      </c>
      <c r="AK349" s="12" t="s">
        <v>67</v>
      </c>
      <c r="AL349" s="12" t="s">
        <v>28</v>
      </c>
      <c r="AM349" s="12" t="s">
        <v>57</v>
      </c>
      <c r="AN349" s="117" t="s">
        <v>116</v>
      </c>
    </row>
    <row r="350" spans="2:54" s="13" customFormat="1">
      <c r="B350" s="121"/>
      <c r="D350" s="116" t="s">
        <v>123</v>
      </c>
      <c r="E350" s="122" t="s">
        <v>1</v>
      </c>
      <c r="F350" s="123" t="s">
        <v>125</v>
      </c>
      <c r="H350" s="124"/>
      <c r="I350" s="125"/>
      <c r="K350" s="186"/>
      <c r="L350" s="175"/>
      <c r="M350" s="186"/>
      <c r="N350" s="161"/>
      <c r="O350" s="159"/>
      <c r="P350" s="160"/>
      <c r="Q350" s="222"/>
      <c r="AI350" s="122" t="s">
        <v>123</v>
      </c>
      <c r="AJ350" s="122" t="s">
        <v>67</v>
      </c>
      <c r="AK350" s="13" t="s">
        <v>122</v>
      </c>
      <c r="AL350" s="13" t="s">
        <v>28</v>
      </c>
      <c r="AM350" s="13" t="s">
        <v>65</v>
      </c>
      <c r="AN350" s="122" t="s">
        <v>116</v>
      </c>
    </row>
    <row r="351" spans="2:54" s="1" customFormat="1" ht="24.15" customHeight="1">
      <c r="B351" s="106"/>
      <c r="C351" s="130" t="s">
        <v>279</v>
      </c>
      <c r="D351" s="130" t="s">
        <v>224</v>
      </c>
      <c r="E351" s="131" t="s">
        <v>1117</v>
      </c>
      <c r="F351" s="132" t="s">
        <v>1118</v>
      </c>
      <c r="G351" s="133" t="s">
        <v>160</v>
      </c>
      <c r="H351" s="134"/>
      <c r="I351" s="135">
        <v>231</v>
      </c>
      <c r="J351" s="155">
        <f>ROUND(I351*H351,2)</f>
        <v>0</v>
      </c>
      <c r="K351" s="196"/>
      <c r="L351" s="161"/>
      <c r="M351" s="184">
        <v>0</v>
      </c>
      <c r="N351" s="161">
        <f t="shared" si="9"/>
        <v>0</v>
      </c>
      <c r="O351" s="159">
        <f t="shared" si="10"/>
        <v>0</v>
      </c>
      <c r="P351" s="160">
        <f t="shared" si="11"/>
        <v>0</v>
      </c>
      <c r="Q351" s="169"/>
      <c r="AG351" s="113" t="s">
        <v>140</v>
      </c>
      <c r="AI351" s="113" t="s">
        <v>224</v>
      </c>
      <c r="AJ351" s="113" t="s">
        <v>67</v>
      </c>
      <c r="AN351" s="17" t="s">
        <v>116</v>
      </c>
      <c r="AT351" s="114" t="e">
        <f>IF(#REF!="základní",J351,0)</f>
        <v>#REF!</v>
      </c>
      <c r="AU351" s="114" t="e">
        <f>IF(#REF!="snížená",J351,0)</f>
        <v>#REF!</v>
      </c>
      <c r="AV351" s="114" t="e">
        <f>IF(#REF!="zákl. přenesená",J351,0)</f>
        <v>#REF!</v>
      </c>
      <c r="AW351" s="114" t="e">
        <f>IF(#REF!="sníž. přenesená",J351,0)</f>
        <v>#REF!</v>
      </c>
      <c r="AX351" s="114" t="e">
        <f>IF(#REF!="nulová",J351,0)</f>
        <v>#REF!</v>
      </c>
      <c r="AY351" s="17" t="s">
        <v>65</v>
      </c>
      <c r="AZ351" s="114">
        <f>ROUND(I351*H351,2)</f>
        <v>0</v>
      </c>
      <c r="BA351" s="17" t="s">
        <v>122</v>
      </c>
      <c r="BB351" s="113" t="s">
        <v>414</v>
      </c>
    </row>
    <row r="352" spans="2:54" s="1" customFormat="1" ht="21.75" customHeight="1">
      <c r="B352" s="106"/>
      <c r="C352" s="107" t="s">
        <v>407</v>
      </c>
      <c r="D352" s="107" t="s">
        <v>118</v>
      </c>
      <c r="E352" s="108" t="s">
        <v>839</v>
      </c>
      <c r="F352" s="109" t="s">
        <v>840</v>
      </c>
      <c r="G352" s="110" t="s">
        <v>160</v>
      </c>
      <c r="H352" s="111"/>
      <c r="I352" s="112">
        <v>52.1</v>
      </c>
      <c r="J352" s="154">
        <f>ROUND(I352*H352,2)</f>
        <v>0</v>
      </c>
      <c r="K352" s="184"/>
      <c r="L352" s="161"/>
      <c r="M352" s="184">
        <v>0</v>
      </c>
      <c r="N352" s="161">
        <f t="shared" si="9"/>
        <v>0</v>
      </c>
      <c r="O352" s="159">
        <f t="shared" si="10"/>
        <v>0</v>
      </c>
      <c r="P352" s="160">
        <f t="shared" si="11"/>
        <v>0</v>
      </c>
      <c r="Q352" s="169"/>
      <c r="AG352" s="113" t="s">
        <v>122</v>
      </c>
      <c r="AI352" s="113" t="s">
        <v>118</v>
      </c>
      <c r="AJ352" s="113" t="s">
        <v>67</v>
      </c>
      <c r="AN352" s="17" t="s">
        <v>116</v>
      </c>
      <c r="AT352" s="114" t="e">
        <f>IF(#REF!="základní",J352,0)</f>
        <v>#REF!</v>
      </c>
      <c r="AU352" s="114" t="e">
        <f>IF(#REF!="snížená",J352,0)</f>
        <v>#REF!</v>
      </c>
      <c r="AV352" s="114" t="e">
        <f>IF(#REF!="zákl. přenesená",J352,0)</f>
        <v>#REF!</v>
      </c>
      <c r="AW352" s="114" t="e">
        <f>IF(#REF!="sníž. přenesená",J352,0)</f>
        <v>#REF!</v>
      </c>
      <c r="AX352" s="114" t="e">
        <f>IF(#REF!="nulová",J352,0)</f>
        <v>#REF!</v>
      </c>
      <c r="AY352" s="17" t="s">
        <v>65</v>
      </c>
      <c r="AZ352" s="114">
        <f>ROUND(I352*H352,2)</f>
        <v>0</v>
      </c>
      <c r="BA352" s="17" t="s">
        <v>122</v>
      </c>
      <c r="BB352" s="113" t="s">
        <v>419</v>
      </c>
    </row>
    <row r="353" spans="2:54" s="14" customFormat="1">
      <c r="B353" s="126"/>
      <c r="D353" s="116" t="s">
        <v>123</v>
      </c>
      <c r="E353" s="127" t="s">
        <v>1</v>
      </c>
      <c r="F353" s="128" t="s">
        <v>799</v>
      </c>
      <c r="H353" s="127"/>
      <c r="I353" s="129"/>
      <c r="K353" s="187"/>
      <c r="L353" s="176"/>
      <c r="M353" s="187"/>
      <c r="N353" s="161"/>
      <c r="O353" s="159"/>
      <c r="P353" s="160"/>
      <c r="Q353" s="223"/>
      <c r="AI353" s="127" t="s">
        <v>123</v>
      </c>
      <c r="AJ353" s="127" t="s">
        <v>67</v>
      </c>
      <c r="AK353" s="14" t="s">
        <v>65</v>
      </c>
      <c r="AL353" s="14" t="s">
        <v>28</v>
      </c>
      <c r="AM353" s="14" t="s">
        <v>57</v>
      </c>
      <c r="AN353" s="127" t="s">
        <v>116</v>
      </c>
    </row>
    <row r="354" spans="2:54" s="12" customFormat="1">
      <c r="B354" s="115"/>
      <c r="D354" s="116" t="s">
        <v>123</v>
      </c>
      <c r="E354" s="117" t="s">
        <v>1</v>
      </c>
      <c r="F354" s="118" t="s">
        <v>1119</v>
      </c>
      <c r="H354" s="119"/>
      <c r="I354" s="120"/>
      <c r="K354" s="185"/>
      <c r="L354" s="174"/>
      <c r="M354" s="185"/>
      <c r="N354" s="161"/>
      <c r="O354" s="159"/>
      <c r="P354" s="160"/>
      <c r="Q354" s="221"/>
      <c r="AI354" s="117" t="s">
        <v>123</v>
      </c>
      <c r="AJ354" s="117" t="s">
        <v>67</v>
      </c>
      <c r="AK354" s="12" t="s">
        <v>67</v>
      </c>
      <c r="AL354" s="12" t="s">
        <v>28</v>
      </c>
      <c r="AM354" s="12" t="s">
        <v>57</v>
      </c>
      <c r="AN354" s="117" t="s">
        <v>116</v>
      </c>
    </row>
    <row r="355" spans="2:54" s="13" customFormat="1">
      <c r="B355" s="121"/>
      <c r="D355" s="116" t="s">
        <v>123</v>
      </c>
      <c r="E355" s="122" t="s">
        <v>1</v>
      </c>
      <c r="F355" s="123" t="s">
        <v>125</v>
      </c>
      <c r="H355" s="124"/>
      <c r="I355" s="125"/>
      <c r="K355" s="186"/>
      <c r="L355" s="175"/>
      <c r="M355" s="186"/>
      <c r="N355" s="161"/>
      <c r="O355" s="159"/>
      <c r="P355" s="160"/>
      <c r="Q355" s="222"/>
      <c r="AI355" s="122" t="s">
        <v>123</v>
      </c>
      <c r="AJ355" s="122" t="s">
        <v>67</v>
      </c>
      <c r="AK355" s="13" t="s">
        <v>122</v>
      </c>
      <c r="AL355" s="13" t="s">
        <v>28</v>
      </c>
      <c r="AM355" s="13" t="s">
        <v>65</v>
      </c>
      <c r="AN355" s="122" t="s">
        <v>116</v>
      </c>
    </row>
    <row r="356" spans="2:54" s="1" customFormat="1" ht="37.950000000000003" customHeight="1">
      <c r="B356" s="106"/>
      <c r="C356" s="107" t="s">
        <v>285</v>
      </c>
      <c r="D356" s="107" t="s">
        <v>118</v>
      </c>
      <c r="E356" s="108" t="s">
        <v>1120</v>
      </c>
      <c r="F356" s="109" t="s">
        <v>1121</v>
      </c>
      <c r="G356" s="110" t="s">
        <v>173</v>
      </c>
      <c r="H356" s="111"/>
      <c r="I356" s="112">
        <v>6825</v>
      </c>
      <c r="J356" s="154">
        <f>ROUND(I356*H356,2)</f>
        <v>0</v>
      </c>
      <c r="K356" s="184"/>
      <c r="L356" s="161"/>
      <c r="M356" s="184">
        <v>0</v>
      </c>
      <c r="N356" s="161">
        <f t="shared" si="9"/>
        <v>0</v>
      </c>
      <c r="O356" s="159">
        <f t="shared" si="10"/>
        <v>0</v>
      </c>
      <c r="P356" s="160">
        <v>0</v>
      </c>
      <c r="Q356" s="169"/>
      <c r="AG356" s="113" t="s">
        <v>122</v>
      </c>
      <c r="AI356" s="113" t="s">
        <v>118</v>
      </c>
      <c r="AJ356" s="113" t="s">
        <v>67</v>
      </c>
      <c r="AN356" s="17" t="s">
        <v>116</v>
      </c>
      <c r="AT356" s="114" t="e">
        <f>IF(#REF!="základní",J356,0)</f>
        <v>#REF!</v>
      </c>
      <c r="AU356" s="114" t="e">
        <f>IF(#REF!="snížená",J356,0)</f>
        <v>#REF!</v>
      </c>
      <c r="AV356" s="114" t="e">
        <f>IF(#REF!="zákl. přenesená",J356,0)</f>
        <v>#REF!</v>
      </c>
      <c r="AW356" s="114" t="e">
        <f>IF(#REF!="sníž. přenesená",J356,0)</f>
        <v>#REF!</v>
      </c>
      <c r="AX356" s="114" t="e">
        <f>IF(#REF!="nulová",J356,0)</f>
        <v>#REF!</v>
      </c>
      <c r="AY356" s="17" t="s">
        <v>65</v>
      </c>
      <c r="AZ356" s="114">
        <f>ROUND(I356*H356,2)</f>
        <v>0</v>
      </c>
      <c r="BA356" s="17" t="s">
        <v>122</v>
      </c>
      <c r="BB356" s="113" t="s">
        <v>423</v>
      </c>
    </row>
    <row r="357" spans="2:54" s="14" customFormat="1">
      <c r="B357" s="126"/>
      <c r="D357" s="116" t="s">
        <v>123</v>
      </c>
      <c r="E357" s="127" t="s">
        <v>1</v>
      </c>
      <c r="F357" s="128" t="s">
        <v>602</v>
      </c>
      <c r="H357" s="127"/>
      <c r="I357" s="129"/>
      <c r="K357" s="187"/>
      <c r="L357" s="176"/>
      <c r="M357" s="187"/>
      <c r="N357" s="161"/>
      <c r="O357" s="159"/>
      <c r="P357" s="160"/>
      <c r="Q357" s="223"/>
      <c r="AI357" s="127" t="s">
        <v>123</v>
      </c>
      <c r="AJ357" s="127" t="s">
        <v>67</v>
      </c>
      <c r="AK357" s="14" t="s">
        <v>65</v>
      </c>
      <c r="AL357" s="14" t="s">
        <v>28</v>
      </c>
      <c r="AM357" s="14" t="s">
        <v>57</v>
      </c>
      <c r="AN357" s="127" t="s">
        <v>116</v>
      </c>
    </row>
    <row r="358" spans="2:54" s="14" customFormat="1">
      <c r="B358" s="126"/>
      <c r="D358" s="116" t="s">
        <v>123</v>
      </c>
      <c r="E358" s="127" t="s">
        <v>1</v>
      </c>
      <c r="F358" s="128" t="s">
        <v>1122</v>
      </c>
      <c r="H358" s="127"/>
      <c r="I358" s="129"/>
      <c r="K358" s="187"/>
      <c r="L358" s="176"/>
      <c r="M358" s="187"/>
      <c r="N358" s="161"/>
      <c r="O358" s="159"/>
      <c r="P358" s="160"/>
      <c r="Q358" s="223"/>
      <c r="AI358" s="127" t="s">
        <v>123</v>
      </c>
      <c r="AJ358" s="127" t="s">
        <v>67</v>
      </c>
      <c r="AK358" s="14" t="s">
        <v>65</v>
      </c>
      <c r="AL358" s="14" t="s">
        <v>28</v>
      </c>
      <c r="AM358" s="14" t="s">
        <v>57</v>
      </c>
      <c r="AN358" s="127" t="s">
        <v>116</v>
      </c>
    </row>
    <row r="359" spans="2:54" s="12" customFormat="1">
      <c r="B359" s="115"/>
      <c r="D359" s="116" t="s">
        <v>123</v>
      </c>
      <c r="E359" s="117" t="s">
        <v>1</v>
      </c>
      <c r="F359" s="118" t="s">
        <v>1123</v>
      </c>
      <c r="H359" s="119"/>
      <c r="I359" s="120"/>
      <c r="K359" s="185"/>
      <c r="L359" s="174"/>
      <c r="M359" s="185"/>
      <c r="N359" s="161"/>
      <c r="O359" s="159"/>
      <c r="P359" s="160"/>
      <c r="Q359" s="221"/>
      <c r="AI359" s="117" t="s">
        <v>123</v>
      </c>
      <c r="AJ359" s="117" t="s">
        <v>67</v>
      </c>
      <c r="AK359" s="12" t="s">
        <v>67</v>
      </c>
      <c r="AL359" s="12" t="s">
        <v>28</v>
      </c>
      <c r="AM359" s="12" t="s">
        <v>57</v>
      </c>
      <c r="AN359" s="117" t="s">
        <v>116</v>
      </c>
    </row>
    <row r="360" spans="2:54" s="13" customFormat="1">
      <c r="B360" s="121"/>
      <c r="D360" s="116" t="s">
        <v>123</v>
      </c>
      <c r="E360" s="122" t="s">
        <v>1</v>
      </c>
      <c r="F360" s="123" t="s">
        <v>125</v>
      </c>
      <c r="H360" s="124"/>
      <c r="I360" s="125"/>
      <c r="K360" s="186"/>
      <c r="L360" s="175"/>
      <c r="M360" s="186"/>
      <c r="N360" s="161"/>
      <c r="O360" s="159"/>
      <c r="P360" s="160"/>
      <c r="Q360" s="222"/>
      <c r="AI360" s="122" t="s">
        <v>123</v>
      </c>
      <c r="AJ360" s="122" t="s">
        <v>67</v>
      </c>
      <c r="AK360" s="13" t="s">
        <v>122</v>
      </c>
      <c r="AL360" s="13" t="s">
        <v>28</v>
      </c>
      <c r="AM360" s="13" t="s">
        <v>65</v>
      </c>
      <c r="AN360" s="122" t="s">
        <v>116</v>
      </c>
    </row>
    <row r="361" spans="2:54" s="11" customFormat="1" ht="22.95" customHeight="1">
      <c r="B361" s="97"/>
      <c r="D361" s="98" t="s">
        <v>56</v>
      </c>
      <c r="E361" s="104" t="s">
        <v>1124</v>
      </c>
      <c r="F361" s="104" t="s">
        <v>1125</v>
      </c>
      <c r="I361" s="100"/>
      <c r="J361" s="105">
        <f>SUM(J362:J390)</f>
        <v>0</v>
      </c>
      <c r="K361" s="189"/>
      <c r="L361" s="177"/>
      <c r="M361" s="189"/>
      <c r="N361" s="161"/>
      <c r="O361" s="159"/>
      <c r="P361" s="160"/>
      <c r="Q361" s="220"/>
      <c r="AG361" s="98" t="s">
        <v>65</v>
      </c>
      <c r="AI361" s="102" t="s">
        <v>56</v>
      </c>
      <c r="AJ361" s="102" t="s">
        <v>65</v>
      </c>
      <c r="AN361" s="98" t="s">
        <v>116</v>
      </c>
      <c r="AZ361" s="103">
        <f>SUM(AZ362:AZ390)</f>
        <v>0</v>
      </c>
    </row>
    <row r="362" spans="2:54" s="1" customFormat="1" ht="16.5" customHeight="1">
      <c r="B362" s="106"/>
      <c r="C362" s="107" t="s">
        <v>416</v>
      </c>
      <c r="D362" s="107" t="s">
        <v>118</v>
      </c>
      <c r="E362" s="108" t="s">
        <v>1126</v>
      </c>
      <c r="F362" s="109" t="s">
        <v>1127</v>
      </c>
      <c r="G362" s="110" t="s">
        <v>378</v>
      </c>
      <c r="H362" s="111">
        <v>0</v>
      </c>
      <c r="I362" s="112">
        <v>155000</v>
      </c>
      <c r="J362" s="154">
        <f>ROUND(I362*H362,2)</f>
        <v>0</v>
      </c>
      <c r="K362" s="184"/>
      <c r="L362" s="161"/>
      <c r="M362" s="184">
        <v>0</v>
      </c>
      <c r="N362" s="161">
        <f t="shared" si="9"/>
        <v>0</v>
      </c>
      <c r="O362" s="201">
        <v>0</v>
      </c>
      <c r="P362" s="202">
        <v>0</v>
      </c>
      <c r="Q362" s="169"/>
      <c r="AG362" s="113" t="s">
        <v>122</v>
      </c>
      <c r="AI362" s="113" t="s">
        <v>118</v>
      </c>
      <c r="AJ362" s="113" t="s">
        <v>67</v>
      </c>
      <c r="AN362" s="17" t="s">
        <v>116</v>
      </c>
      <c r="AT362" s="114" t="e">
        <f>IF(#REF!="základní",J362,0)</f>
        <v>#REF!</v>
      </c>
      <c r="AU362" s="114" t="e">
        <f>IF(#REF!="snížená",J362,0)</f>
        <v>#REF!</v>
      </c>
      <c r="AV362" s="114" t="e">
        <f>IF(#REF!="zákl. přenesená",J362,0)</f>
        <v>#REF!</v>
      </c>
      <c r="AW362" s="114" t="e">
        <f>IF(#REF!="sníž. přenesená",J362,0)</f>
        <v>#REF!</v>
      </c>
      <c r="AX362" s="114" t="e">
        <f>IF(#REF!="nulová",J362,0)</f>
        <v>#REF!</v>
      </c>
      <c r="AY362" s="17" t="s">
        <v>65</v>
      </c>
      <c r="AZ362" s="114">
        <f>ROUND(I362*H362,2)</f>
        <v>0</v>
      </c>
      <c r="BA362" s="17" t="s">
        <v>122</v>
      </c>
      <c r="BB362" s="113" t="s">
        <v>427</v>
      </c>
    </row>
    <row r="363" spans="2:54" s="12" customFormat="1">
      <c r="B363" s="115"/>
      <c r="D363" s="116" t="s">
        <v>123</v>
      </c>
      <c r="E363" s="117" t="s">
        <v>1</v>
      </c>
      <c r="F363" s="118" t="s">
        <v>1128</v>
      </c>
      <c r="H363" s="119"/>
      <c r="I363" s="120"/>
      <c r="K363" s="185"/>
      <c r="L363" s="174"/>
      <c r="M363" s="185"/>
      <c r="N363" s="161"/>
      <c r="O363" s="159"/>
      <c r="P363" s="160"/>
      <c r="Q363" s="221"/>
      <c r="AI363" s="117" t="s">
        <v>123</v>
      </c>
      <c r="AJ363" s="117" t="s">
        <v>67</v>
      </c>
      <c r="AK363" s="12" t="s">
        <v>67</v>
      </c>
      <c r="AL363" s="12" t="s">
        <v>28</v>
      </c>
      <c r="AM363" s="12" t="s">
        <v>57</v>
      </c>
      <c r="AN363" s="117" t="s">
        <v>116</v>
      </c>
    </row>
    <row r="364" spans="2:54" s="13" customFormat="1">
      <c r="B364" s="121"/>
      <c r="D364" s="116" t="s">
        <v>123</v>
      </c>
      <c r="E364" s="122" t="s">
        <v>1</v>
      </c>
      <c r="F364" s="123" t="s">
        <v>125</v>
      </c>
      <c r="H364" s="124"/>
      <c r="I364" s="125"/>
      <c r="K364" s="186"/>
      <c r="L364" s="175"/>
      <c r="M364" s="186"/>
      <c r="N364" s="161"/>
      <c r="O364" s="159"/>
      <c r="P364" s="160"/>
      <c r="Q364" s="222"/>
      <c r="AI364" s="122" t="s">
        <v>123</v>
      </c>
      <c r="AJ364" s="122" t="s">
        <v>67</v>
      </c>
      <c r="AK364" s="13" t="s">
        <v>122</v>
      </c>
      <c r="AL364" s="13" t="s">
        <v>28</v>
      </c>
      <c r="AM364" s="13" t="s">
        <v>65</v>
      </c>
      <c r="AN364" s="122" t="s">
        <v>116</v>
      </c>
    </row>
    <row r="365" spans="2:54" s="1" customFormat="1" ht="16.5" customHeight="1">
      <c r="B365" s="106"/>
      <c r="C365" s="107" t="s">
        <v>290</v>
      </c>
      <c r="D365" s="107" t="s">
        <v>118</v>
      </c>
      <c r="E365" s="108" t="s">
        <v>1129</v>
      </c>
      <c r="F365" s="109" t="s">
        <v>1130</v>
      </c>
      <c r="G365" s="110" t="s">
        <v>378</v>
      </c>
      <c r="H365" s="111">
        <v>0</v>
      </c>
      <c r="I365" s="112">
        <v>71500</v>
      </c>
      <c r="J365" s="154">
        <f>ROUND(I365*H365,2)</f>
        <v>0</v>
      </c>
      <c r="K365" s="184"/>
      <c r="L365" s="161"/>
      <c r="M365" s="184">
        <v>0</v>
      </c>
      <c r="N365" s="161">
        <f t="shared" si="9"/>
        <v>0</v>
      </c>
      <c r="O365" s="201">
        <v>0</v>
      </c>
      <c r="P365" s="202">
        <v>0</v>
      </c>
      <c r="Q365" s="169"/>
      <c r="AG365" s="113" t="s">
        <v>122</v>
      </c>
      <c r="AI365" s="113" t="s">
        <v>118</v>
      </c>
      <c r="AJ365" s="113" t="s">
        <v>67</v>
      </c>
      <c r="AN365" s="17" t="s">
        <v>116</v>
      </c>
      <c r="AT365" s="114" t="e">
        <f>IF(#REF!="základní",J365,0)</f>
        <v>#REF!</v>
      </c>
      <c r="AU365" s="114" t="e">
        <f>IF(#REF!="snížená",J365,0)</f>
        <v>#REF!</v>
      </c>
      <c r="AV365" s="114" t="e">
        <f>IF(#REF!="zákl. přenesená",J365,0)</f>
        <v>#REF!</v>
      </c>
      <c r="AW365" s="114" t="e">
        <f>IF(#REF!="sníž. přenesená",J365,0)</f>
        <v>#REF!</v>
      </c>
      <c r="AX365" s="114" t="e">
        <f>IF(#REF!="nulová",J365,0)</f>
        <v>#REF!</v>
      </c>
      <c r="AY365" s="17" t="s">
        <v>65</v>
      </c>
      <c r="AZ365" s="114">
        <f>ROUND(I365*H365,2)</f>
        <v>0</v>
      </c>
      <c r="BA365" s="17" t="s">
        <v>122</v>
      </c>
      <c r="BB365" s="113" t="s">
        <v>430</v>
      </c>
    </row>
    <row r="366" spans="2:54" s="12" customFormat="1">
      <c r="B366" s="115"/>
      <c r="D366" s="116" t="s">
        <v>123</v>
      </c>
      <c r="E366" s="117" t="s">
        <v>1</v>
      </c>
      <c r="F366" s="118" t="s">
        <v>1131</v>
      </c>
      <c r="H366" s="119"/>
      <c r="I366" s="120"/>
      <c r="K366" s="185"/>
      <c r="L366" s="174"/>
      <c r="M366" s="185"/>
      <c r="N366" s="161"/>
      <c r="O366" s="201"/>
      <c r="P366" s="202"/>
      <c r="Q366" s="221"/>
      <c r="AI366" s="117" t="s">
        <v>123</v>
      </c>
      <c r="AJ366" s="117" t="s">
        <v>67</v>
      </c>
      <c r="AK366" s="12" t="s">
        <v>67</v>
      </c>
      <c r="AL366" s="12" t="s">
        <v>28</v>
      </c>
      <c r="AM366" s="12" t="s">
        <v>57</v>
      </c>
      <c r="AN366" s="117" t="s">
        <v>116</v>
      </c>
    </row>
    <row r="367" spans="2:54" s="13" customFormat="1">
      <c r="B367" s="121"/>
      <c r="D367" s="116" t="s">
        <v>123</v>
      </c>
      <c r="E367" s="122" t="s">
        <v>1</v>
      </c>
      <c r="F367" s="123" t="s">
        <v>125</v>
      </c>
      <c r="H367" s="124"/>
      <c r="I367" s="125"/>
      <c r="K367" s="186"/>
      <c r="L367" s="175"/>
      <c r="M367" s="186"/>
      <c r="N367" s="161"/>
      <c r="O367" s="201"/>
      <c r="P367" s="202"/>
      <c r="Q367" s="222"/>
      <c r="AI367" s="122" t="s">
        <v>123</v>
      </c>
      <c r="AJ367" s="122" t="s">
        <v>67</v>
      </c>
      <c r="AK367" s="13" t="s">
        <v>122</v>
      </c>
      <c r="AL367" s="13" t="s">
        <v>28</v>
      </c>
      <c r="AM367" s="13" t="s">
        <v>65</v>
      </c>
      <c r="AN367" s="122" t="s">
        <v>116</v>
      </c>
    </row>
    <row r="368" spans="2:54" s="1" customFormat="1" ht="16.5" customHeight="1">
      <c r="B368" s="106"/>
      <c r="C368" s="107" t="s">
        <v>424</v>
      </c>
      <c r="D368" s="107" t="s">
        <v>118</v>
      </c>
      <c r="E368" s="108" t="s">
        <v>1132</v>
      </c>
      <c r="F368" s="109" t="s">
        <v>1130</v>
      </c>
      <c r="G368" s="110" t="s">
        <v>378</v>
      </c>
      <c r="H368" s="111">
        <v>0</v>
      </c>
      <c r="I368" s="112">
        <v>71500</v>
      </c>
      <c r="J368" s="154">
        <f>ROUND(I368*H368,2)</f>
        <v>0</v>
      </c>
      <c r="K368" s="184"/>
      <c r="L368" s="161"/>
      <c r="M368" s="184">
        <v>0</v>
      </c>
      <c r="N368" s="161">
        <f t="shared" si="9"/>
        <v>0</v>
      </c>
      <c r="O368" s="201">
        <v>0</v>
      </c>
      <c r="P368" s="202">
        <v>0</v>
      </c>
      <c r="Q368" s="169"/>
      <c r="AG368" s="113" t="s">
        <v>122</v>
      </c>
      <c r="AI368" s="113" t="s">
        <v>118</v>
      </c>
      <c r="AJ368" s="113" t="s">
        <v>67</v>
      </c>
      <c r="AN368" s="17" t="s">
        <v>116</v>
      </c>
      <c r="AT368" s="114" t="e">
        <f>IF(#REF!="základní",J368,0)</f>
        <v>#REF!</v>
      </c>
      <c r="AU368" s="114" t="e">
        <f>IF(#REF!="snížená",J368,0)</f>
        <v>#REF!</v>
      </c>
      <c r="AV368" s="114" t="e">
        <f>IF(#REF!="zákl. přenesená",J368,0)</f>
        <v>#REF!</v>
      </c>
      <c r="AW368" s="114" t="e">
        <f>IF(#REF!="sníž. přenesená",J368,0)</f>
        <v>#REF!</v>
      </c>
      <c r="AX368" s="114" t="e">
        <f>IF(#REF!="nulová",J368,0)</f>
        <v>#REF!</v>
      </c>
      <c r="AY368" s="17" t="s">
        <v>65</v>
      </c>
      <c r="AZ368" s="114">
        <f>ROUND(I368*H368,2)</f>
        <v>0</v>
      </c>
      <c r="BA368" s="17" t="s">
        <v>122</v>
      </c>
      <c r="BB368" s="113" t="s">
        <v>434</v>
      </c>
    </row>
    <row r="369" spans="2:54" s="12" customFormat="1">
      <c r="B369" s="115"/>
      <c r="D369" s="116" t="s">
        <v>123</v>
      </c>
      <c r="E369" s="117" t="s">
        <v>1</v>
      </c>
      <c r="F369" s="118" t="s">
        <v>1133</v>
      </c>
      <c r="H369" s="119"/>
      <c r="I369" s="120"/>
      <c r="K369" s="185"/>
      <c r="L369" s="174"/>
      <c r="M369" s="185"/>
      <c r="N369" s="161"/>
      <c r="O369" s="201"/>
      <c r="P369" s="202"/>
      <c r="Q369" s="221"/>
      <c r="AI369" s="117" t="s">
        <v>123</v>
      </c>
      <c r="AJ369" s="117" t="s">
        <v>67</v>
      </c>
      <c r="AK369" s="12" t="s">
        <v>67</v>
      </c>
      <c r="AL369" s="12" t="s">
        <v>28</v>
      </c>
      <c r="AM369" s="12" t="s">
        <v>57</v>
      </c>
      <c r="AN369" s="117" t="s">
        <v>116</v>
      </c>
    </row>
    <row r="370" spans="2:54" s="13" customFormat="1">
      <c r="B370" s="121"/>
      <c r="D370" s="116" t="s">
        <v>123</v>
      </c>
      <c r="E370" s="122" t="s">
        <v>1</v>
      </c>
      <c r="F370" s="123" t="s">
        <v>125</v>
      </c>
      <c r="H370" s="124"/>
      <c r="I370" s="125"/>
      <c r="K370" s="186"/>
      <c r="L370" s="175"/>
      <c r="M370" s="186"/>
      <c r="N370" s="161"/>
      <c r="O370" s="201"/>
      <c r="P370" s="202"/>
      <c r="Q370" s="222"/>
      <c r="AI370" s="122" t="s">
        <v>123</v>
      </c>
      <c r="AJ370" s="122" t="s">
        <v>67</v>
      </c>
      <c r="AK370" s="13" t="s">
        <v>122</v>
      </c>
      <c r="AL370" s="13" t="s">
        <v>28</v>
      </c>
      <c r="AM370" s="13" t="s">
        <v>65</v>
      </c>
      <c r="AN370" s="122" t="s">
        <v>116</v>
      </c>
    </row>
    <row r="371" spans="2:54" s="1" customFormat="1" ht="16.5" customHeight="1">
      <c r="B371" s="106"/>
      <c r="C371" s="107" t="s">
        <v>296</v>
      </c>
      <c r="D371" s="107" t="s">
        <v>118</v>
      </c>
      <c r="E371" s="108" t="s">
        <v>1134</v>
      </c>
      <c r="F371" s="109" t="s">
        <v>1135</v>
      </c>
      <c r="G371" s="110" t="s">
        <v>378</v>
      </c>
      <c r="H371" s="111">
        <v>0</v>
      </c>
      <c r="I371" s="112">
        <v>36800</v>
      </c>
      <c r="J371" s="154">
        <f>ROUND(I371*H371,2)</f>
        <v>0</v>
      </c>
      <c r="K371" s="184"/>
      <c r="L371" s="161"/>
      <c r="M371" s="184">
        <v>0</v>
      </c>
      <c r="N371" s="161">
        <f t="shared" si="9"/>
        <v>0</v>
      </c>
      <c r="O371" s="201">
        <v>0</v>
      </c>
      <c r="P371" s="202">
        <v>0</v>
      </c>
      <c r="Q371" s="169"/>
      <c r="AG371" s="113" t="s">
        <v>122</v>
      </c>
      <c r="AI371" s="113" t="s">
        <v>118</v>
      </c>
      <c r="AJ371" s="113" t="s">
        <v>67</v>
      </c>
      <c r="AN371" s="17" t="s">
        <v>116</v>
      </c>
      <c r="AT371" s="114" t="e">
        <f>IF(#REF!="základní",J371,0)</f>
        <v>#REF!</v>
      </c>
      <c r="AU371" s="114" t="e">
        <f>IF(#REF!="snížená",J371,0)</f>
        <v>#REF!</v>
      </c>
      <c r="AV371" s="114" t="e">
        <f>IF(#REF!="zákl. přenesená",J371,0)</f>
        <v>#REF!</v>
      </c>
      <c r="AW371" s="114" t="e">
        <f>IF(#REF!="sníž. přenesená",J371,0)</f>
        <v>#REF!</v>
      </c>
      <c r="AX371" s="114" t="e">
        <f>IF(#REF!="nulová",J371,0)</f>
        <v>#REF!</v>
      </c>
      <c r="AY371" s="17" t="s">
        <v>65</v>
      </c>
      <c r="AZ371" s="114">
        <f>ROUND(I371*H371,2)</f>
        <v>0</v>
      </c>
      <c r="BA371" s="17" t="s">
        <v>122</v>
      </c>
      <c r="BB371" s="113" t="s">
        <v>437</v>
      </c>
    </row>
    <row r="372" spans="2:54" s="12" customFormat="1">
      <c r="B372" s="115"/>
      <c r="D372" s="116" t="s">
        <v>123</v>
      </c>
      <c r="E372" s="117" t="s">
        <v>1</v>
      </c>
      <c r="F372" s="118" t="s">
        <v>1128</v>
      </c>
      <c r="H372" s="119"/>
      <c r="I372" s="120"/>
      <c r="K372" s="185"/>
      <c r="L372" s="174"/>
      <c r="M372" s="185"/>
      <c r="N372" s="161"/>
      <c r="O372" s="159"/>
      <c r="P372" s="160"/>
      <c r="Q372" s="221"/>
      <c r="AI372" s="117" t="s">
        <v>123</v>
      </c>
      <c r="AJ372" s="117" t="s">
        <v>67</v>
      </c>
      <c r="AK372" s="12" t="s">
        <v>67</v>
      </c>
      <c r="AL372" s="12" t="s">
        <v>28</v>
      </c>
      <c r="AM372" s="12" t="s">
        <v>57</v>
      </c>
      <c r="AN372" s="117" t="s">
        <v>116</v>
      </c>
    </row>
    <row r="373" spans="2:54" s="13" customFormat="1">
      <c r="B373" s="121"/>
      <c r="D373" s="116" t="s">
        <v>123</v>
      </c>
      <c r="E373" s="122" t="s">
        <v>1</v>
      </c>
      <c r="F373" s="123" t="s">
        <v>125</v>
      </c>
      <c r="H373" s="124"/>
      <c r="I373" s="125"/>
      <c r="K373" s="186"/>
      <c r="L373" s="175"/>
      <c r="M373" s="186"/>
      <c r="N373" s="161"/>
      <c r="O373" s="159"/>
      <c r="P373" s="160"/>
      <c r="Q373" s="222"/>
      <c r="AI373" s="122" t="s">
        <v>123</v>
      </c>
      <c r="AJ373" s="122" t="s">
        <v>67</v>
      </c>
      <c r="AK373" s="13" t="s">
        <v>122</v>
      </c>
      <c r="AL373" s="13" t="s">
        <v>28</v>
      </c>
      <c r="AM373" s="13" t="s">
        <v>65</v>
      </c>
      <c r="AN373" s="122" t="s">
        <v>116</v>
      </c>
    </row>
    <row r="374" spans="2:54" s="1" customFormat="1" ht="16.5" customHeight="1">
      <c r="B374" s="106"/>
      <c r="C374" s="107" t="s">
        <v>431</v>
      </c>
      <c r="D374" s="107" t="s">
        <v>118</v>
      </c>
      <c r="E374" s="108" t="s">
        <v>1136</v>
      </c>
      <c r="F374" s="109" t="s">
        <v>1137</v>
      </c>
      <c r="G374" s="110" t="s">
        <v>378</v>
      </c>
      <c r="H374" s="111">
        <v>0</v>
      </c>
      <c r="I374" s="112">
        <v>755</v>
      </c>
      <c r="J374" s="154">
        <f>ROUND(I374*H374,2)</f>
        <v>0</v>
      </c>
      <c r="K374" s="184"/>
      <c r="L374" s="161"/>
      <c r="M374" s="184">
        <v>0</v>
      </c>
      <c r="N374" s="161">
        <f t="shared" si="9"/>
        <v>0</v>
      </c>
      <c r="O374" s="201">
        <v>0</v>
      </c>
      <c r="P374" s="202">
        <v>0</v>
      </c>
      <c r="Q374" s="169"/>
      <c r="AG374" s="113" t="s">
        <v>122</v>
      </c>
      <c r="AI374" s="113" t="s">
        <v>118</v>
      </c>
      <c r="AJ374" s="113" t="s">
        <v>67</v>
      </c>
      <c r="AN374" s="17" t="s">
        <v>116</v>
      </c>
      <c r="AT374" s="114" t="e">
        <f>IF(#REF!="základní",J374,0)</f>
        <v>#REF!</v>
      </c>
      <c r="AU374" s="114" t="e">
        <f>IF(#REF!="snížená",J374,0)</f>
        <v>#REF!</v>
      </c>
      <c r="AV374" s="114" t="e">
        <f>IF(#REF!="zákl. přenesená",J374,0)</f>
        <v>#REF!</v>
      </c>
      <c r="AW374" s="114" t="e">
        <f>IF(#REF!="sníž. přenesená",J374,0)</f>
        <v>#REF!</v>
      </c>
      <c r="AX374" s="114" t="e">
        <f>IF(#REF!="nulová",J374,0)</f>
        <v>#REF!</v>
      </c>
      <c r="AY374" s="17" t="s">
        <v>65</v>
      </c>
      <c r="AZ374" s="114">
        <f>ROUND(I374*H374,2)</f>
        <v>0</v>
      </c>
      <c r="BA374" s="17" t="s">
        <v>122</v>
      </c>
      <c r="BB374" s="113" t="s">
        <v>442</v>
      </c>
    </row>
    <row r="375" spans="2:54" s="12" customFormat="1">
      <c r="B375" s="115"/>
      <c r="D375" s="116" t="s">
        <v>123</v>
      </c>
      <c r="E375" s="117" t="s">
        <v>1</v>
      </c>
      <c r="F375" s="118" t="s">
        <v>1138</v>
      </c>
      <c r="H375" s="119"/>
      <c r="I375" s="120"/>
      <c r="K375" s="185"/>
      <c r="L375" s="174"/>
      <c r="M375" s="185"/>
      <c r="N375" s="161"/>
      <c r="O375" s="159"/>
      <c r="P375" s="160"/>
      <c r="Q375" s="221"/>
      <c r="AI375" s="117" t="s">
        <v>123</v>
      </c>
      <c r="AJ375" s="117" t="s">
        <v>67</v>
      </c>
      <c r="AK375" s="12" t="s">
        <v>67</v>
      </c>
      <c r="AL375" s="12" t="s">
        <v>28</v>
      </c>
      <c r="AM375" s="12" t="s">
        <v>57</v>
      </c>
      <c r="AN375" s="117" t="s">
        <v>116</v>
      </c>
    </row>
    <row r="376" spans="2:54" s="13" customFormat="1">
      <c r="B376" s="121"/>
      <c r="D376" s="116" t="s">
        <v>123</v>
      </c>
      <c r="E376" s="122" t="s">
        <v>1</v>
      </c>
      <c r="F376" s="123" t="s">
        <v>125</v>
      </c>
      <c r="H376" s="124"/>
      <c r="I376" s="125"/>
      <c r="K376" s="186"/>
      <c r="L376" s="175"/>
      <c r="M376" s="186"/>
      <c r="N376" s="161"/>
      <c r="O376" s="159"/>
      <c r="P376" s="160"/>
      <c r="Q376" s="222"/>
      <c r="AI376" s="122" t="s">
        <v>123</v>
      </c>
      <c r="AJ376" s="122" t="s">
        <v>67</v>
      </c>
      <c r="AK376" s="13" t="s">
        <v>122</v>
      </c>
      <c r="AL376" s="13" t="s">
        <v>28</v>
      </c>
      <c r="AM376" s="13" t="s">
        <v>65</v>
      </c>
      <c r="AN376" s="122" t="s">
        <v>116</v>
      </c>
    </row>
    <row r="377" spans="2:54" s="1" customFormat="1" ht="16.5" customHeight="1">
      <c r="B377" s="106"/>
      <c r="C377" s="107" t="s">
        <v>301</v>
      </c>
      <c r="D377" s="107" t="s">
        <v>118</v>
      </c>
      <c r="E377" s="108" t="s">
        <v>1139</v>
      </c>
      <c r="F377" s="109" t="s">
        <v>1140</v>
      </c>
      <c r="G377" s="110" t="s">
        <v>378</v>
      </c>
      <c r="H377" s="111"/>
      <c r="I377" s="112">
        <v>530</v>
      </c>
      <c r="J377" s="154">
        <f>ROUND(I377*H377,2)</f>
        <v>0</v>
      </c>
      <c r="K377" s="184"/>
      <c r="L377" s="161"/>
      <c r="M377" s="184">
        <v>0</v>
      </c>
      <c r="N377" s="161">
        <f t="shared" si="9"/>
        <v>0</v>
      </c>
      <c r="O377" s="159">
        <f t="shared" si="10"/>
        <v>0</v>
      </c>
      <c r="P377" s="160">
        <f t="shared" si="11"/>
        <v>0</v>
      </c>
      <c r="Q377" s="169"/>
      <c r="AG377" s="113" t="s">
        <v>122</v>
      </c>
      <c r="AI377" s="113" t="s">
        <v>118</v>
      </c>
      <c r="AJ377" s="113" t="s">
        <v>67</v>
      </c>
      <c r="AN377" s="17" t="s">
        <v>116</v>
      </c>
      <c r="AT377" s="114" t="e">
        <f>IF(#REF!="základní",J377,0)</f>
        <v>#REF!</v>
      </c>
      <c r="AU377" s="114" t="e">
        <f>IF(#REF!="snížená",J377,0)</f>
        <v>#REF!</v>
      </c>
      <c r="AV377" s="114" t="e">
        <f>IF(#REF!="zákl. přenesená",J377,0)</f>
        <v>#REF!</v>
      </c>
      <c r="AW377" s="114" t="e">
        <f>IF(#REF!="sníž. přenesená",J377,0)</f>
        <v>#REF!</v>
      </c>
      <c r="AX377" s="114" t="e">
        <f>IF(#REF!="nulová",J377,0)</f>
        <v>#REF!</v>
      </c>
      <c r="AY377" s="17" t="s">
        <v>65</v>
      </c>
      <c r="AZ377" s="114">
        <f>ROUND(I377*H377,2)</f>
        <v>0</v>
      </c>
      <c r="BA377" s="17" t="s">
        <v>122</v>
      </c>
      <c r="BB377" s="113" t="s">
        <v>446</v>
      </c>
    </row>
    <row r="378" spans="2:54" s="12" customFormat="1">
      <c r="B378" s="115"/>
      <c r="D378" s="116" t="s">
        <v>123</v>
      </c>
      <c r="E378" s="117" t="s">
        <v>1</v>
      </c>
      <c r="F378" s="118" t="s">
        <v>1138</v>
      </c>
      <c r="H378" s="119"/>
      <c r="I378" s="120"/>
      <c r="K378" s="185"/>
      <c r="L378" s="174"/>
      <c r="M378" s="185"/>
      <c r="N378" s="161"/>
      <c r="O378" s="159"/>
      <c r="P378" s="160"/>
      <c r="Q378" s="221"/>
      <c r="AI378" s="117" t="s">
        <v>123</v>
      </c>
      <c r="AJ378" s="117" t="s">
        <v>67</v>
      </c>
      <c r="AK378" s="12" t="s">
        <v>67</v>
      </c>
      <c r="AL378" s="12" t="s">
        <v>28</v>
      </c>
      <c r="AM378" s="12" t="s">
        <v>57</v>
      </c>
      <c r="AN378" s="117" t="s">
        <v>116</v>
      </c>
    </row>
    <row r="379" spans="2:54" s="13" customFormat="1">
      <c r="B379" s="121"/>
      <c r="D379" s="116" t="s">
        <v>123</v>
      </c>
      <c r="E379" s="122" t="s">
        <v>1</v>
      </c>
      <c r="F379" s="123" t="s">
        <v>125</v>
      </c>
      <c r="H379" s="124"/>
      <c r="I379" s="125"/>
      <c r="K379" s="186"/>
      <c r="L379" s="175"/>
      <c r="M379" s="186"/>
      <c r="N379" s="161"/>
      <c r="O379" s="159"/>
      <c r="P379" s="160"/>
      <c r="Q379" s="222"/>
      <c r="AI379" s="122" t="s">
        <v>123</v>
      </c>
      <c r="AJ379" s="122" t="s">
        <v>67</v>
      </c>
      <c r="AK379" s="13" t="s">
        <v>122</v>
      </c>
      <c r="AL379" s="13" t="s">
        <v>28</v>
      </c>
      <c r="AM379" s="13" t="s">
        <v>65</v>
      </c>
      <c r="AN379" s="122" t="s">
        <v>116</v>
      </c>
    </row>
    <row r="380" spans="2:54" s="1" customFormat="1" ht="16.5" customHeight="1">
      <c r="B380" s="106"/>
      <c r="C380" s="107" t="s">
        <v>439</v>
      </c>
      <c r="D380" s="107" t="s">
        <v>118</v>
      </c>
      <c r="E380" s="108" t="s">
        <v>1141</v>
      </c>
      <c r="F380" s="109" t="s">
        <v>1142</v>
      </c>
      <c r="G380" s="110" t="s">
        <v>378</v>
      </c>
      <c r="H380" s="111">
        <v>0</v>
      </c>
      <c r="I380" s="112">
        <v>550</v>
      </c>
      <c r="J380" s="154">
        <f>ROUND(I380*H380,2)</f>
        <v>0</v>
      </c>
      <c r="K380" s="184"/>
      <c r="L380" s="161"/>
      <c r="M380" s="184">
        <v>0</v>
      </c>
      <c r="N380" s="161">
        <f t="shared" si="9"/>
        <v>0</v>
      </c>
      <c r="O380" s="201">
        <v>0</v>
      </c>
      <c r="P380" s="202">
        <v>0</v>
      </c>
      <c r="Q380" s="169"/>
      <c r="AG380" s="113" t="s">
        <v>122</v>
      </c>
      <c r="AI380" s="113" t="s">
        <v>118</v>
      </c>
      <c r="AJ380" s="113" t="s">
        <v>67</v>
      </c>
      <c r="AN380" s="17" t="s">
        <v>116</v>
      </c>
      <c r="AT380" s="114" t="e">
        <f>IF(#REF!="základní",J380,0)</f>
        <v>#REF!</v>
      </c>
      <c r="AU380" s="114" t="e">
        <f>IF(#REF!="snížená",J380,0)</f>
        <v>#REF!</v>
      </c>
      <c r="AV380" s="114" t="e">
        <f>IF(#REF!="zákl. přenesená",J380,0)</f>
        <v>#REF!</v>
      </c>
      <c r="AW380" s="114" t="e">
        <f>IF(#REF!="sníž. přenesená",J380,0)</f>
        <v>#REF!</v>
      </c>
      <c r="AX380" s="114" t="e">
        <f>IF(#REF!="nulová",J380,0)</f>
        <v>#REF!</v>
      </c>
      <c r="AY380" s="17" t="s">
        <v>65</v>
      </c>
      <c r="AZ380" s="114">
        <f>ROUND(I380*H380,2)</f>
        <v>0</v>
      </c>
      <c r="BA380" s="17" t="s">
        <v>122</v>
      </c>
      <c r="BB380" s="113" t="s">
        <v>452</v>
      </c>
    </row>
    <row r="381" spans="2:54" s="12" customFormat="1">
      <c r="B381" s="115"/>
      <c r="D381" s="116" t="s">
        <v>123</v>
      </c>
      <c r="E381" s="117" t="s">
        <v>1</v>
      </c>
      <c r="F381" s="118" t="s">
        <v>1143</v>
      </c>
      <c r="H381" s="119"/>
      <c r="I381" s="120"/>
      <c r="K381" s="185"/>
      <c r="L381" s="174"/>
      <c r="M381" s="185"/>
      <c r="N381" s="161"/>
      <c r="O381" s="159"/>
      <c r="P381" s="160"/>
      <c r="Q381" s="221"/>
      <c r="AI381" s="117" t="s">
        <v>123</v>
      </c>
      <c r="AJ381" s="117" t="s">
        <v>67</v>
      </c>
      <c r="AK381" s="12" t="s">
        <v>67</v>
      </c>
      <c r="AL381" s="12" t="s">
        <v>28</v>
      </c>
      <c r="AM381" s="12" t="s">
        <v>57</v>
      </c>
      <c r="AN381" s="117" t="s">
        <v>116</v>
      </c>
    </row>
    <row r="382" spans="2:54" s="13" customFormat="1">
      <c r="B382" s="121"/>
      <c r="D382" s="116" t="s">
        <v>123</v>
      </c>
      <c r="E382" s="122" t="s">
        <v>1</v>
      </c>
      <c r="F382" s="123" t="s">
        <v>125</v>
      </c>
      <c r="H382" s="124"/>
      <c r="I382" s="125"/>
      <c r="K382" s="186"/>
      <c r="L382" s="175"/>
      <c r="M382" s="186"/>
      <c r="N382" s="161"/>
      <c r="O382" s="159"/>
      <c r="P382" s="160"/>
      <c r="Q382" s="222"/>
      <c r="AI382" s="122" t="s">
        <v>123</v>
      </c>
      <c r="AJ382" s="122" t="s">
        <v>67</v>
      </c>
      <c r="AK382" s="13" t="s">
        <v>122</v>
      </c>
      <c r="AL382" s="13" t="s">
        <v>28</v>
      </c>
      <c r="AM382" s="13" t="s">
        <v>65</v>
      </c>
      <c r="AN382" s="122" t="s">
        <v>116</v>
      </c>
    </row>
    <row r="383" spans="2:54" s="1" customFormat="1" ht="16.5" customHeight="1">
      <c r="B383" s="106"/>
      <c r="C383" s="107" t="s">
        <v>307</v>
      </c>
      <c r="D383" s="107" t="s">
        <v>118</v>
      </c>
      <c r="E383" s="108" t="s">
        <v>1144</v>
      </c>
      <c r="F383" s="109" t="s">
        <v>1145</v>
      </c>
      <c r="G383" s="110" t="s">
        <v>378</v>
      </c>
      <c r="H383" s="111">
        <v>0</v>
      </c>
      <c r="I383" s="112">
        <v>42560</v>
      </c>
      <c r="J383" s="154">
        <f>ROUND(I383*H383,2)</f>
        <v>0</v>
      </c>
      <c r="K383" s="184">
        <v>3</v>
      </c>
      <c r="L383" s="161">
        <v>127680</v>
      </c>
      <c r="M383" s="184">
        <v>0</v>
      </c>
      <c r="N383" s="161">
        <f t="shared" si="9"/>
        <v>0</v>
      </c>
      <c r="O383" s="159">
        <f t="shared" si="10"/>
        <v>-3</v>
      </c>
      <c r="P383" s="160">
        <f t="shared" si="11"/>
        <v>-127680</v>
      </c>
      <c r="Q383" s="169"/>
      <c r="AG383" s="113" t="s">
        <v>122</v>
      </c>
      <c r="AI383" s="113" t="s">
        <v>118</v>
      </c>
      <c r="AJ383" s="113" t="s">
        <v>67</v>
      </c>
      <c r="AN383" s="17" t="s">
        <v>116</v>
      </c>
      <c r="AT383" s="114" t="e">
        <f>IF(#REF!="základní",J383,0)</f>
        <v>#REF!</v>
      </c>
      <c r="AU383" s="114" t="e">
        <f>IF(#REF!="snížená",J383,0)</f>
        <v>#REF!</v>
      </c>
      <c r="AV383" s="114" t="e">
        <f>IF(#REF!="zákl. přenesená",J383,0)</f>
        <v>#REF!</v>
      </c>
      <c r="AW383" s="114" t="e">
        <f>IF(#REF!="sníž. přenesená",J383,0)</f>
        <v>#REF!</v>
      </c>
      <c r="AX383" s="114" t="e">
        <f>IF(#REF!="nulová",J383,0)</f>
        <v>#REF!</v>
      </c>
      <c r="AY383" s="17" t="s">
        <v>65</v>
      </c>
      <c r="AZ383" s="114">
        <f>ROUND(I383*H383,2)</f>
        <v>0</v>
      </c>
      <c r="BA383" s="17" t="s">
        <v>122</v>
      </c>
      <c r="BB383" s="113" t="s">
        <v>455</v>
      </c>
    </row>
    <row r="384" spans="2:54" s="12" customFormat="1">
      <c r="B384" s="115"/>
      <c r="D384" s="116" t="s">
        <v>123</v>
      </c>
      <c r="E384" s="117" t="s">
        <v>1</v>
      </c>
      <c r="F384" s="118" t="s">
        <v>1128</v>
      </c>
      <c r="H384" s="119"/>
      <c r="I384" s="120"/>
      <c r="K384" s="185"/>
      <c r="L384" s="174"/>
      <c r="M384" s="185"/>
      <c r="N384" s="161"/>
      <c r="O384" s="159"/>
      <c r="P384" s="160"/>
      <c r="Q384" s="221"/>
      <c r="AI384" s="117" t="s">
        <v>123</v>
      </c>
      <c r="AJ384" s="117" t="s">
        <v>67</v>
      </c>
      <c r="AK384" s="12" t="s">
        <v>67</v>
      </c>
      <c r="AL384" s="12" t="s">
        <v>28</v>
      </c>
      <c r="AM384" s="12" t="s">
        <v>57</v>
      </c>
      <c r="AN384" s="117" t="s">
        <v>116</v>
      </c>
    </row>
    <row r="385" spans="2:54" s="13" customFormat="1">
      <c r="B385" s="121"/>
      <c r="D385" s="116" t="s">
        <v>123</v>
      </c>
      <c r="E385" s="122" t="s">
        <v>1</v>
      </c>
      <c r="F385" s="123" t="s">
        <v>125</v>
      </c>
      <c r="H385" s="124"/>
      <c r="I385" s="125"/>
      <c r="K385" s="186"/>
      <c r="L385" s="175"/>
      <c r="M385" s="186"/>
      <c r="N385" s="161"/>
      <c r="O385" s="159"/>
      <c r="P385" s="160"/>
      <c r="Q385" s="222"/>
      <c r="AI385" s="122" t="s">
        <v>123</v>
      </c>
      <c r="AJ385" s="122" t="s">
        <v>67</v>
      </c>
      <c r="AK385" s="13" t="s">
        <v>122</v>
      </c>
      <c r="AL385" s="13" t="s">
        <v>28</v>
      </c>
      <c r="AM385" s="13" t="s">
        <v>65</v>
      </c>
      <c r="AN385" s="122" t="s">
        <v>116</v>
      </c>
    </row>
    <row r="386" spans="2:54" s="1" customFormat="1" ht="16.5" customHeight="1">
      <c r="B386" s="106"/>
      <c r="C386" s="107" t="s">
        <v>449</v>
      </c>
      <c r="D386" s="107" t="s">
        <v>118</v>
      </c>
      <c r="E386" s="108" t="s">
        <v>1146</v>
      </c>
      <c r="F386" s="109" t="s">
        <v>1147</v>
      </c>
      <c r="G386" s="110" t="s">
        <v>378</v>
      </c>
      <c r="H386" s="111">
        <v>0</v>
      </c>
      <c r="I386" s="112">
        <v>45150</v>
      </c>
      <c r="J386" s="154">
        <f>ROUND(I386*H386,2)</f>
        <v>0</v>
      </c>
      <c r="K386" s="184"/>
      <c r="L386" s="161"/>
      <c r="M386" s="184">
        <v>0</v>
      </c>
      <c r="N386" s="161">
        <f t="shared" si="9"/>
        <v>0</v>
      </c>
      <c r="O386" s="201">
        <v>0</v>
      </c>
      <c r="P386" s="202">
        <v>0</v>
      </c>
      <c r="Q386" s="169"/>
      <c r="AG386" s="113" t="s">
        <v>122</v>
      </c>
      <c r="AI386" s="113" t="s">
        <v>118</v>
      </c>
      <c r="AJ386" s="113" t="s">
        <v>67</v>
      </c>
      <c r="AN386" s="17" t="s">
        <v>116</v>
      </c>
      <c r="AT386" s="114" t="e">
        <f>IF(#REF!="základní",J386,0)</f>
        <v>#REF!</v>
      </c>
      <c r="AU386" s="114" t="e">
        <f>IF(#REF!="snížená",J386,0)</f>
        <v>#REF!</v>
      </c>
      <c r="AV386" s="114" t="e">
        <f>IF(#REF!="zákl. přenesená",J386,0)</f>
        <v>#REF!</v>
      </c>
      <c r="AW386" s="114" t="e">
        <f>IF(#REF!="sníž. přenesená",J386,0)</f>
        <v>#REF!</v>
      </c>
      <c r="AX386" s="114" t="e">
        <f>IF(#REF!="nulová",J386,0)</f>
        <v>#REF!</v>
      </c>
      <c r="AY386" s="17" t="s">
        <v>65</v>
      </c>
      <c r="AZ386" s="114">
        <f>ROUND(I386*H386,2)</f>
        <v>0</v>
      </c>
      <c r="BA386" s="17" t="s">
        <v>122</v>
      </c>
      <c r="BB386" s="113" t="s">
        <v>459</v>
      </c>
    </row>
    <row r="387" spans="2:54" s="12" customFormat="1">
      <c r="B387" s="115"/>
      <c r="D387" s="116" t="s">
        <v>123</v>
      </c>
      <c r="E387" s="117" t="s">
        <v>1</v>
      </c>
      <c r="F387" s="118" t="s">
        <v>1128</v>
      </c>
      <c r="H387" s="119"/>
      <c r="I387" s="120"/>
      <c r="K387" s="185"/>
      <c r="L387" s="174"/>
      <c r="M387" s="185"/>
      <c r="N387" s="161"/>
      <c r="O387" s="201"/>
      <c r="P387" s="202"/>
      <c r="Q387" s="221"/>
      <c r="AI387" s="117" t="s">
        <v>123</v>
      </c>
      <c r="AJ387" s="117" t="s">
        <v>67</v>
      </c>
      <c r="AK387" s="12" t="s">
        <v>67</v>
      </c>
      <c r="AL387" s="12" t="s">
        <v>28</v>
      </c>
      <c r="AM387" s="12" t="s">
        <v>57</v>
      </c>
      <c r="AN387" s="117" t="s">
        <v>116</v>
      </c>
    </row>
    <row r="388" spans="2:54" s="13" customFormat="1">
      <c r="B388" s="121"/>
      <c r="D388" s="116" t="s">
        <v>123</v>
      </c>
      <c r="E388" s="122" t="s">
        <v>1</v>
      </c>
      <c r="F388" s="123" t="s">
        <v>125</v>
      </c>
      <c r="H388" s="124"/>
      <c r="I388" s="125"/>
      <c r="K388" s="186"/>
      <c r="L388" s="175"/>
      <c r="M388" s="186"/>
      <c r="N388" s="161"/>
      <c r="O388" s="201"/>
      <c r="P388" s="202"/>
      <c r="Q388" s="222"/>
      <c r="AI388" s="122" t="s">
        <v>123</v>
      </c>
      <c r="AJ388" s="122" t="s">
        <v>67</v>
      </c>
      <c r="AK388" s="13" t="s">
        <v>122</v>
      </c>
      <c r="AL388" s="13" t="s">
        <v>28</v>
      </c>
      <c r="AM388" s="13" t="s">
        <v>65</v>
      </c>
      <c r="AN388" s="122" t="s">
        <v>116</v>
      </c>
    </row>
    <row r="389" spans="2:54" s="1" customFormat="1" ht="16.5" customHeight="1">
      <c r="B389" s="106"/>
      <c r="C389" s="107" t="s">
        <v>311</v>
      </c>
      <c r="D389" s="107" t="s">
        <v>118</v>
      </c>
      <c r="E389" s="108" t="s">
        <v>1148</v>
      </c>
      <c r="F389" s="109" t="s">
        <v>1149</v>
      </c>
      <c r="G389" s="110" t="s">
        <v>1150</v>
      </c>
      <c r="H389" s="111">
        <v>0</v>
      </c>
      <c r="I389" s="112">
        <v>130000</v>
      </c>
      <c r="J389" s="154">
        <f>ROUND(I389*H389,2)</f>
        <v>0</v>
      </c>
      <c r="K389" s="184"/>
      <c r="L389" s="161"/>
      <c r="M389" s="184">
        <v>0</v>
      </c>
      <c r="N389" s="161">
        <f t="shared" si="9"/>
        <v>0</v>
      </c>
      <c r="O389" s="201">
        <v>0</v>
      </c>
      <c r="P389" s="202">
        <v>0</v>
      </c>
      <c r="Q389" s="169"/>
      <c r="AG389" s="113" t="s">
        <v>122</v>
      </c>
      <c r="AI389" s="113" t="s">
        <v>118</v>
      </c>
      <c r="AJ389" s="113" t="s">
        <v>67</v>
      </c>
      <c r="AN389" s="17" t="s">
        <v>116</v>
      </c>
      <c r="AT389" s="114" t="e">
        <f>IF(#REF!="základní",J389,0)</f>
        <v>#REF!</v>
      </c>
      <c r="AU389" s="114" t="e">
        <f>IF(#REF!="snížená",J389,0)</f>
        <v>#REF!</v>
      </c>
      <c r="AV389" s="114" t="e">
        <f>IF(#REF!="zákl. přenesená",J389,0)</f>
        <v>#REF!</v>
      </c>
      <c r="AW389" s="114" t="e">
        <f>IF(#REF!="sníž. přenesená",J389,0)</f>
        <v>#REF!</v>
      </c>
      <c r="AX389" s="114" t="e">
        <f>IF(#REF!="nulová",J389,0)</f>
        <v>#REF!</v>
      </c>
      <c r="AY389" s="17" t="s">
        <v>65</v>
      </c>
      <c r="AZ389" s="114">
        <f>ROUND(I389*H389,2)</f>
        <v>0</v>
      </c>
      <c r="BA389" s="17" t="s">
        <v>122</v>
      </c>
      <c r="BB389" s="113" t="s">
        <v>462</v>
      </c>
    </row>
    <row r="390" spans="2:54" s="1" customFormat="1" ht="16.5" customHeight="1">
      <c r="B390" s="106"/>
      <c r="C390" s="107" t="s">
        <v>456</v>
      </c>
      <c r="D390" s="107" t="s">
        <v>118</v>
      </c>
      <c r="E390" s="108" t="s">
        <v>1151</v>
      </c>
      <c r="F390" s="109" t="s">
        <v>1152</v>
      </c>
      <c r="G390" s="110" t="s">
        <v>1150</v>
      </c>
      <c r="H390" s="111">
        <v>0</v>
      </c>
      <c r="I390" s="112">
        <v>295000</v>
      </c>
      <c r="J390" s="154">
        <f>ROUND(I390*H390,2)</f>
        <v>0</v>
      </c>
      <c r="K390" s="184"/>
      <c r="L390" s="161"/>
      <c r="M390" s="184">
        <v>0</v>
      </c>
      <c r="N390" s="161">
        <f t="shared" si="9"/>
        <v>0</v>
      </c>
      <c r="O390" s="201">
        <v>0</v>
      </c>
      <c r="P390" s="202">
        <v>0</v>
      </c>
      <c r="Q390" s="169"/>
      <c r="AG390" s="113" t="s">
        <v>122</v>
      </c>
      <c r="AI390" s="113" t="s">
        <v>118</v>
      </c>
      <c r="AJ390" s="113" t="s">
        <v>67</v>
      </c>
      <c r="AN390" s="17" t="s">
        <v>116</v>
      </c>
      <c r="AT390" s="114" t="e">
        <f>IF(#REF!="základní",J390,0)</f>
        <v>#REF!</v>
      </c>
      <c r="AU390" s="114" t="e">
        <f>IF(#REF!="snížená",J390,0)</f>
        <v>#REF!</v>
      </c>
      <c r="AV390" s="114" t="e">
        <f>IF(#REF!="zákl. přenesená",J390,0)</f>
        <v>#REF!</v>
      </c>
      <c r="AW390" s="114" t="e">
        <f>IF(#REF!="sníž. přenesená",J390,0)</f>
        <v>#REF!</v>
      </c>
      <c r="AX390" s="114" t="e">
        <f>IF(#REF!="nulová",J390,0)</f>
        <v>#REF!</v>
      </c>
      <c r="AY390" s="17" t="s">
        <v>65</v>
      </c>
      <c r="AZ390" s="114">
        <f>ROUND(I390*H390,2)</f>
        <v>0</v>
      </c>
      <c r="BA390" s="17" t="s">
        <v>122</v>
      </c>
      <c r="BB390" s="113" t="s">
        <v>467</v>
      </c>
    </row>
    <row r="391" spans="2:54" s="11" customFormat="1" ht="22.95" customHeight="1">
      <c r="B391" s="97"/>
      <c r="D391" s="98" t="s">
        <v>56</v>
      </c>
      <c r="E391" s="104" t="s">
        <v>1153</v>
      </c>
      <c r="F391" s="104" t="s">
        <v>1154</v>
      </c>
      <c r="I391" s="100"/>
      <c r="J391" s="105">
        <f>SUM(J392:J407)</f>
        <v>7900</v>
      </c>
      <c r="K391" s="189"/>
      <c r="L391" s="177"/>
      <c r="M391" s="189"/>
      <c r="N391" s="161"/>
      <c r="O391" s="159"/>
      <c r="P391" s="160"/>
      <c r="Q391" s="220"/>
      <c r="AG391" s="98" t="s">
        <v>65</v>
      </c>
      <c r="AI391" s="102" t="s">
        <v>56</v>
      </c>
      <c r="AJ391" s="102" t="s">
        <v>65</v>
      </c>
      <c r="AN391" s="98" t="s">
        <v>116</v>
      </c>
      <c r="AZ391" s="103">
        <f>SUM(AZ392:AZ407)</f>
        <v>7900</v>
      </c>
    </row>
    <row r="392" spans="2:54" s="1" customFormat="1" ht="16.5" customHeight="1">
      <c r="B392" s="106"/>
      <c r="C392" s="107" t="s">
        <v>317</v>
      </c>
      <c r="D392" s="107" t="s">
        <v>118</v>
      </c>
      <c r="E392" s="108" t="s">
        <v>1155</v>
      </c>
      <c r="F392" s="109" t="s">
        <v>1156</v>
      </c>
      <c r="G392" s="110" t="s">
        <v>1150</v>
      </c>
      <c r="H392" s="111"/>
      <c r="I392" s="112">
        <v>17000</v>
      </c>
      <c r="J392" s="154">
        <f>ROUND(I392*H392,2)</f>
        <v>0</v>
      </c>
      <c r="K392" s="184"/>
      <c r="L392" s="161"/>
      <c r="M392" s="184">
        <v>0</v>
      </c>
      <c r="N392" s="161">
        <f t="shared" si="9"/>
        <v>0</v>
      </c>
      <c r="O392" s="159">
        <f t="shared" si="10"/>
        <v>0</v>
      </c>
      <c r="P392" s="160">
        <f t="shared" si="11"/>
        <v>0</v>
      </c>
      <c r="Q392" s="169"/>
      <c r="AG392" s="113" t="s">
        <v>122</v>
      </c>
      <c r="AI392" s="113" t="s">
        <v>118</v>
      </c>
      <c r="AJ392" s="113" t="s">
        <v>67</v>
      </c>
      <c r="AN392" s="17" t="s">
        <v>116</v>
      </c>
      <c r="AT392" s="114" t="e">
        <f>IF(#REF!="základní",J392,0)</f>
        <v>#REF!</v>
      </c>
      <c r="AU392" s="114" t="e">
        <f>IF(#REF!="snížená",J392,0)</f>
        <v>#REF!</v>
      </c>
      <c r="AV392" s="114" t="e">
        <f>IF(#REF!="zákl. přenesená",J392,0)</f>
        <v>#REF!</v>
      </c>
      <c r="AW392" s="114" t="e">
        <f>IF(#REF!="sníž. přenesená",J392,0)</f>
        <v>#REF!</v>
      </c>
      <c r="AX392" s="114" t="e">
        <f>IF(#REF!="nulová",J392,0)</f>
        <v>#REF!</v>
      </c>
      <c r="AY392" s="17" t="s">
        <v>65</v>
      </c>
      <c r="AZ392" s="114">
        <f>ROUND(I392*H392,2)</f>
        <v>0</v>
      </c>
      <c r="BA392" s="17" t="s">
        <v>122</v>
      </c>
      <c r="BB392" s="113" t="s">
        <v>471</v>
      </c>
    </row>
    <row r="393" spans="2:54" s="12" customFormat="1">
      <c r="B393" s="115"/>
      <c r="D393" s="116" t="s">
        <v>123</v>
      </c>
      <c r="E393" s="117" t="s">
        <v>1</v>
      </c>
      <c r="F393" s="118" t="s">
        <v>1128</v>
      </c>
      <c r="H393" s="119"/>
      <c r="I393" s="120"/>
      <c r="K393" s="185"/>
      <c r="L393" s="174"/>
      <c r="M393" s="185"/>
      <c r="N393" s="161"/>
      <c r="O393" s="159"/>
      <c r="P393" s="160"/>
      <c r="Q393" s="221"/>
      <c r="AI393" s="117" t="s">
        <v>123</v>
      </c>
      <c r="AJ393" s="117" t="s">
        <v>67</v>
      </c>
      <c r="AK393" s="12" t="s">
        <v>67</v>
      </c>
      <c r="AL393" s="12" t="s">
        <v>28</v>
      </c>
      <c r="AM393" s="12" t="s">
        <v>57</v>
      </c>
      <c r="AN393" s="117" t="s">
        <v>116</v>
      </c>
    </row>
    <row r="394" spans="2:54" s="13" customFormat="1">
      <c r="B394" s="121"/>
      <c r="D394" s="116" t="s">
        <v>123</v>
      </c>
      <c r="E394" s="122" t="s">
        <v>1</v>
      </c>
      <c r="F394" s="123" t="s">
        <v>125</v>
      </c>
      <c r="H394" s="124"/>
      <c r="I394" s="125"/>
      <c r="K394" s="186"/>
      <c r="L394" s="175"/>
      <c r="M394" s="186"/>
      <c r="N394" s="161"/>
      <c r="O394" s="159"/>
      <c r="P394" s="160"/>
      <c r="Q394" s="222"/>
      <c r="AI394" s="122" t="s">
        <v>123</v>
      </c>
      <c r="AJ394" s="122" t="s">
        <v>67</v>
      </c>
      <c r="AK394" s="13" t="s">
        <v>122</v>
      </c>
      <c r="AL394" s="13" t="s">
        <v>28</v>
      </c>
      <c r="AM394" s="13" t="s">
        <v>65</v>
      </c>
      <c r="AN394" s="122" t="s">
        <v>116</v>
      </c>
    </row>
    <row r="395" spans="2:54" s="1" customFormat="1" ht="16.5" customHeight="1">
      <c r="B395" s="106"/>
      <c r="C395" s="107" t="s">
        <v>464</v>
      </c>
      <c r="D395" s="107" t="s">
        <v>118</v>
      </c>
      <c r="E395" s="108" t="s">
        <v>1157</v>
      </c>
      <c r="F395" s="109" t="s">
        <v>1158</v>
      </c>
      <c r="G395" s="110" t="s">
        <v>1150</v>
      </c>
      <c r="H395" s="111"/>
      <c r="I395" s="112">
        <v>25000</v>
      </c>
      <c r="J395" s="154">
        <f>ROUND(I395*H395,2)</f>
        <v>0</v>
      </c>
      <c r="K395" s="184"/>
      <c r="L395" s="161"/>
      <c r="M395" s="184">
        <v>0</v>
      </c>
      <c r="N395" s="161">
        <f t="shared" ref="N395:N453" si="12">M395*I395</f>
        <v>0</v>
      </c>
      <c r="O395" s="159">
        <f t="shared" ref="O395:O453" si="13">H395-M395-K395</f>
        <v>0</v>
      </c>
      <c r="P395" s="160">
        <f t="shared" ref="P395:P453" si="14">J395-N395-L395</f>
        <v>0</v>
      </c>
      <c r="Q395" s="169"/>
      <c r="AG395" s="113" t="s">
        <v>122</v>
      </c>
      <c r="AI395" s="113" t="s">
        <v>118</v>
      </c>
      <c r="AJ395" s="113" t="s">
        <v>67</v>
      </c>
      <c r="AN395" s="17" t="s">
        <v>116</v>
      </c>
      <c r="AT395" s="114" t="e">
        <f>IF(#REF!="základní",J395,0)</f>
        <v>#REF!</v>
      </c>
      <c r="AU395" s="114" t="e">
        <f>IF(#REF!="snížená",J395,0)</f>
        <v>#REF!</v>
      </c>
      <c r="AV395" s="114" t="e">
        <f>IF(#REF!="zákl. přenesená",J395,0)</f>
        <v>#REF!</v>
      </c>
      <c r="AW395" s="114" t="e">
        <f>IF(#REF!="sníž. přenesená",J395,0)</f>
        <v>#REF!</v>
      </c>
      <c r="AX395" s="114" t="e">
        <f>IF(#REF!="nulová",J395,0)</f>
        <v>#REF!</v>
      </c>
      <c r="AY395" s="17" t="s">
        <v>65</v>
      </c>
      <c r="AZ395" s="114">
        <f>ROUND(I395*H395,2)</f>
        <v>0</v>
      </c>
      <c r="BA395" s="17" t="s">
        <v>122</v>
      </c>
      <c r="BB395" s="113" t="s">
        <v>476</v>
      </c>
    </row>
    <row r="396" spans="2:54" s="12" customFormat="1">
      <c r="B396" s="115"/>
      <c r="D396" s="116" t="s">
        <v>123</v>
      </c>
      <c r="E396" s="117" t="s">
        <v>1</v>
      </c>
      <c r="F396" s="118" t="s">
        <v>1159</v>
      </c>
      <c r="H396" s="119"/>
      <c r="I396" s="120"/>
      <c r="K396" s="185"/>
      <c r="L396" s="174"/>
      <c r="M396" s="185"/>
      <c r="N396" s="161"/>
      <c r="O396" s="159"/>
      <c r="P396" s="160"/>
      <c r="Q396" s="221"/>
      <c r="AI396" s="117" t="s">
        <v>123</v>
      </c>
      <c r="AJ396" s="117" t="s">
        <v>67</v>
      </c>
      <c r="AK396" s="12" t="s">
        <v>67</v>
      </c>
      <c r="AL396" s="12" t="s">
        <v>28</v>
      </c>
      <c r="AM396" s="12" t="s">
        <v>57</v>
      </c>
      <c r="AN396" s="117" t="s">
        <v>116</v>
      </c>
    </row>
    <row r="397" spans="2:54" s="13" customFormat="1">
      <c r="B397" s="121"/>
      <c r="D397" s="116" t="s">
        <v>123</v>
      </c>
      <c r="E397" s="122" t="s">
        <v>1</v>
      </c>
      <c r="F397" s="123" t="s">
        <v>125</v>
      </c>
      <c r="H397" s="124"/>
      <c r="I397" s="125"/>
      <c r="K397" s="186"/>
      <c r="L397" s="175"/>
      <c r="M397" s="186"/>
      <c r="N397" s="161"/>
      <c r="O397" s="159"/>
      <c r="P397" s="160"/>
      <c r="Q397" s="222"/>
      <c r="AI397" s="122" t="s">
        <v>123</v>
      </c>
      <c r="AJ397" s="122" t="s">
        <v>67</v>
      </c>
      <c r="AK397" s="13" t="s">
        <v>122</v>
      </c>
      <c r="AL397" s="13" t="s">
        <v>28</v>
      </c>
      <c r="AM397" s="13" t="s">
        <v>65</v>
      </c>
      <c r="AN397" s="122" t="s">
        <v>116</v>
      </c>
    </row>
    <row r="398" spans="2:54" s="1" customFormat="1" ht="16.5" customHeight="1">
      <c r="B398" s="106"/>
      <c r="C398" s="107" t="s">
        <v>321</v>
      </c>
      <c r="D398" s="107" t="s">
        <v>118</v>
      </c>
      <c r="E398" s="108" t="s">
        <v>1160</v>
      </c>
      <c r="F398" s="109" t="s">
        <v>1161</v>
      </c>
      <c r="G398" s="110" t="s">
        <v>160</v>
      </c>
      <c r="H398" s="111">
        <v>4</v>
      </c>
      <c r="I398" s="112">
        <v>2350</v>
      </c>
      <c r="J398" s="154">
        <f>ROUND(I398*H398,2)</f>
        <v>9400</v>
      </c>
      <c r="K398" s="184"/>
      <c r="L398" s="161"/>
      <c r="M398" s="184">
        <v>4</v>
      </c>
      <c r="N398" s="161">
        <f t="shared" si="12"/>
        <v>9400</v>
      </c>
      <c r="O398" s="159">
        <f t="shared" si="13"/>
        <v>0</v>
      </c>
      <c r="P398" s="160">
        <f t="shared" si="14"/>
        <v>0</v>
      </c>
      <c r="Q398" s="226"/>
      <c r="AG398" s="113" t="s">
        <v>122</v>
      </c>
      <c r="AI398" s="113" t="s">
        <v>118</v>
      </c>
      <c r="AJ398" s="113" t="s">
        <v>67</v>
      </c>
      <c r="AN398" s="17" t="s">
        <v>116</v>
      </c>
      <c r="AT398" s="114" t="e">
        <f>IF(#REF!="základní",J398,0)</f>
        <v>#REF!</v>
      </c>
      <c r="AU398" s="114" t="e">
        <f>IF(#REF!="snížená",J398,0)</f>
        <v>#REF!</v>
      </c>
      <c r="AV398" s="114" t="e">
        <f>IF(#REF!="zákl. přenesená",J398,0)</f>
        <v>#REF!</v>
      </c>
      <c r="AW398" s="114" t="e">
        <f>IF(#REF!="sníž. přenesená",J398,0)</f>
        <v>#REF!</v>
      </c>
      <c r="AX398" s="114" t="e">
        <f>IF(#REF!="nulová",J398,0)</f>
        <v>#REF!</v>
      </c>
      <c r="AY398" s="17" t="s">
        <v>65</v>
      </c>
      <c r="AZ398" s="114">
        <f>ROUND(I398*H398,2)</f>
        <v>9400</v>
      </c>
      <c r="BA398" s="17" t="s">
        <v>122</v>
      </c>
      <c r="BB398" s="113" t="s">
        <v>481</v>
      </c>
    </row>
    <row r="399" spans="2:54" s="12" customFormat="1">
      <c r="B399" s="115"/>
      <c r="D399" s="116" t="s">
        <v>123</v>
      </c>
      <c r="E399" s="117" t="s">
        <v>1</v>
      </c>
      <c r="F399" s="118" t="s">
        <v>1162</v>
      </c>
      <c r="H399" s="119"/>
      <c r="I399" s="120"/>
      <c r="K399" s="185"/>
      <c r="L399" s="174"/>
      <c r="M399" s="185"/>
      <c r="N399" s="161"/>
      <c r="O399" s="159"/>
      <c r="P399" s="160"/>
      <c r="Q399" s="221"/>
      <c r="AI399" s="117" t="s">
        <v>123</v>
      </c>
      <c r="AJ399" s="117" t="s">
        <v>67</v>
      </c>
      <c r="AK399" s="12" t="s">
        <v>67</v>
      </c>
      <c r="AL399" s="12" t="s">
        <v>28</v>
      </c>
      <c r="AM399" s="12" t="s">
        <v>57</v>
      </c>
      <c r="AN399" s="117" t="s">
        <v>116</v>
      </c>
    </row>
    <row r="400" spans="2:54" s="13" customFormat="1">
      <c r="B400" s="121"/>
      <c r="D400" s="116" t="s">
        <v>123</v>
      </c>
      <c r="E400" s="122" t="s">
        <v>1</v>
      </c>
      <c r="F400" s="123" t="s">
        <v>125</v>
      </c>
      <c r="H400" s="124"/>
      <c r="I400" s="125"/>
      <c r="K400" s="186"/>
      <c r="L400" s="175"/>
      <c r="M400" s="186"/>
      <c r="N400" s="161"/>
      <c r="O400" s="159"/>
      <c r="P400" s="160"/>
      <c r="Q400" s="222"/>
      <c r="AI400" s="122" t="s">
        <v>123</v>
      </c>
      <c r="AJ400" s="122" t="s">
        <v>67</v>
      </c>
      <c r="AK400" s="13" t="s">
        <v>122</v>
      </c>
      <c r="AL400" s="13" t="s">
        <v>28</v>
      </c>
      <c r="AM400" s="13" t="s">
        <v>65</v>
      </c>
      <c r="AN400" s="122" t="s">
        <v>116</v>
      </c>
    </row>
    <row r="401" spans="2:54" s="1" customFormat="1" ht="21.75" customHeight="1">
      <c r="B401" s="106"/>
      <c r="C401" s="107" t="s">
        <v>473</v>
      </c>
      <c r="D401" s="107" t="s">
        <v>118</v>
      </c>
      <c r="E401" s="108" t="s">
        <v>1163</v>
      </c>
      <c r="F401" s="109" t="s">
        <v>1164</v>
      </c>
      <c r="G401" s="110" t="s">
        <v>378</v>
      </c>
      <c r="H401" s="111">
        <v>3</v>
      </c>
      <c r="I401" s="112">
        <v>9850</v>
      </c>
      <c r="J401" s="154">
        <f>ROUND(I401*H401,2)</f>
        <v>29550</v>
      </c>
      <c r="K401" s="184"/>
      <c r="L401" s="161"/>
      <c r="M401" s="184">
        <v>3</v>
      </c>
      <c r="N401" s="161">
        <f t="shared" si="12"/>
        <v>29550</v>
      </c>
      <c r="O401" s="159">
        <f t="shared" si="13"/>
        <v>0</v>
      </c>
      <c r="P401" s="160">
        <f t="shared" si="14"/>
        <v>0</v>
      </c>
      <c r="Q401" s="226"/>
      <c r="AG401" s="113" t="s">
        <v>122</v>
      </c>
      <c r="AI401" s="113" t="s">
        <v>118</v>
      </c>
      <c r="AJ401" s="113" t="s">
        <v>67</v>
      </c>
      <c r="AN401" s="17" t="s">
        <v>116</v>
      </c>
      <c r="AT401" s="114" t="e">
        <f>IF(#REF!="základní",J401,0)</f>
        <v>#REF!</v>
      </c>
      <c r="AU401" s="114" t="e">
        <f>IF(#REF!="snížená",J401,0)</f>
        <v>#REF!</v>
      </c>
      <c r="AV401" s="114" t="e">
        <f>IF(#REF!="zákl. přenesená",J401,0)</f>
        <v>#REF!</v>
      </c>
      <c r="AW401" s="114" t="e">
        <f>IF(#REF!="sníž. přenesená",J401,0)</f>
        <v>#REF!</v>
      </c>
      <c r="AX401" s="114" t="e">
        <f>IF(#REF!="nulová",J401,0)</f>
        <v>#REF!</v>
      </c>
      <c r="AY401" s="17" t="s">
        <v>65</v>
      </c>
      <c r="AZ401" s="114">
        <f>ROUND(I401*H401,2)</f>
        <v>29550</v>
      </c>
      <c r="BA401" s="17" t="s">
        <v>122</v>
      </c>
      <c r="BB401" s="113" t="s">
        <v>487</v>
      </c>
    </row>
    <row r="402" spans="2:54" s="12" customFormat="1">
      <c r="B402" s="115"/>
      <c r="D402" s="116" t="s">
        <v>123</v>
      </c>
      <c r="E402" s="117" t="s">
        <v>1</v>
      </c>
      <c r="F402" s="118" t="s">
        <v>1128</v>
      </c>
      <c r="H402" s="119"/>
      <c r="I402" s="120"/>
      <c r="K402" s="185"/>
      <c r="L402" s="174"/>
      <c r="M402" s="185"/>
      <c r="N402" s="161"/>
      <c r="O402" s="159"/>
      <c r="P402" s="160"/>
      <c r="Q402" s="221"/>
      <c r="AI402" s="117" t="s">
        <v>123</v>
      </c>
      <c r="AJ402" s="117" t="s">
        <v>67</v>
      </c>
      <c r="AK402" s="12" t="s">
        <v>67</v>
      </c>
      <c r="AL402" s="12" t="s">
        <v>28</v>
      </c>
      <c r="AM402" s="12" t="s">
        <v>57</v>
      </c>
      <c r="AN402" s="117" t="s">
        <v>116</v>
      </c>
    </row>
    <row r="403" spans="2:54" s="13" customFormat="1">
      <c r="B403" s="121"/>
      <c r="D403" s="116" t="s">
        <v>123</v>
      </c>
      <c r="E403" s="122" t="s">
        <v>1</v>
      </c>
      <c r="F403" s="123" t="s">
        <v>125</v>
      </c>
      <c r="H403" s="124"/>
      <c r="I403" s="125"/>
      <c r="K403" s="186"/>
      <c r="L403" s="175"/>
      <c r="M403" s="186"/>
      <c r="N403" s="161"/>
      <c r="O403" s="159"/>
      <c r="P403" s="160"/>
      <c r="Q403" s="222"/>
      <c r="AI403" s="122" t="s">
        <v>123</v>
      </c>
      <c r="AJ403" s="122" t="s">
        <v>67</v>
      </c>
      <c r="AK403" s="13" t="s">
        <v>122</v>
      </c>
      <c r="AL403" s="13" t="s">
        <v>28</v>
      </c>
      <c r="AM403" s="13" t="s">
        <v>65</v>
      </c>
      <c r="AN403" s="122" t="s">
        <v>116</v>
      </c>
    </row>
    <row r="404" spans="2:54" s="1" customFormat="1" ht="21.75" customHeight="1">
      <c r="B404" s="106"/>
      <c r="C404" s="107" t="s">
        <v>327</v>
      </c>
      <c r="D404" s="107" t="s">
        <v>118</v>
      </c>
      <c r="E404" s="108" t="s">
        <v>1165</v>
      </c>
      <c r="F404" s="109" t="s">
        <v>1166</v>
      </c>
      <c r="G404" s="110" t="s">
        <v>378</v>
      </c>
      <c r="H404" s="111">
        <v>-3</v>
      </c>
      <c r="I404" s="112">
        <v>10350</v>
      </c>
      <c r="J404" s="154">
        <f>ROUND(I404*H404,2)</f>
        <v>-31050</v>
      </c>
      <c r="K404" s="184"/>
      <c r="L404" s="161"/>
      <c r="M404" s="184">
        <v>0</v>
      </c>
      <c r="N404" s="161">
        <f t="shared" si="12"/>
        <v>0</v>
      </c>
      <c r="O404" s="201">
        <v>0</v>
      </c>
      <c r="P404" s="202">
        <v>0</v>
      </c>
      <c r="Q404" s="169"/>
      <c r="AG404" s="113" t="s">
        <v>122</v>
      </c>
      <c r="AI404" s="113" t="s">
        <v>118</v>
      </c>
      <c r="AJ404" s="113" t="s">
        <v>67</v>
      </c>
      <c r="AN404" s="17" t="s">
        <v>116</v>
      </c>
      <c r="AT404" s="114" t="e">
        <f>IF(#REF!="základní",J404,0)</f>
        <v>#REF!</v>
      </c>
      <c r="AU404" s="114" t="e">
        <f>IF(#REF!="snížená",J404,0)</f>
        <v>#REF!</v>
      </c>
      <c r="AV404" s="114" t="e">
        <f>IF(#REF!="zákl. přenesená",J404,0)</f>
        <v>#REF!</v>
      </c>
      <c r="AW404" s="114" t="e">
        <f>IF(#REF!="sníž. přenesená",J404,0)</f>
        <v>#REF!</v>
      </c>
      <c r="AX404" s="114" t="e">
        <f>IF(#REF!="nulová",J404,0)</f>
        <v>#REF!</v>
      </c>
      <c r="AY404" s="17" t="s">
        <v>65</v>
      </c>
      <c r="AZ404" s="114">
        <f>ROUND(I404*H404,2)</f>
        <v>-31050</v>
      </c>
      <c r="BA404" s="17" t="s">
        <v>122</v>
      </c>
      <c r="BB404" s="113" t="s">
        <v>497</v>
      </c>
    </row>
    <row r="405" spans="2:54" s="12" customFormat="1">
      <c r="B405" s="115"/>
      <c r="D405" s="116" t="s">
        <v>123</v>
      </c>
      <c r="E405" s="117" t="s">
        <v>1</v>
      </c>
      <c r="F405" s="118" t="s">
        <v>1128</v>
      </c>
      <c r="H405" s="119"/>
      <c r="I405" s="120"/>
      <c r="K405" s="185"/>
      <c r="L405" s="174"/>
      <c r="M405" s="185"/>
      <c r="N405" s="161"/>
      <c r="O405" s="159"/>
      <c r="P405" s="160"/>
      <c r="Q405" s="221"/>
      <c r="AI405" s="117" t="s">
        <v>123</v>
      </c>
      <c r="AJ405" s="117" t="s">
        <v>67</v>
      </c>
      <c r="AK405" s="12" t="s">
        <v>67</v>
      </c>
      <c r="AL405" s="12" t="s">
        <v>28</v>
      </c>
      <c r="AM405" s="12" t="s">
        <v>57</v>
      </c>
      <c r="AN405" s="117" t="s">
        <v>116</v>
      </c>
    </row>
    <row r="406" spans="2:54" s="13" customFormat="1">
      <c r="B406" s="121"/>
      <c r="D406" s="116" t="s">
        <v>123</v>
      </c>
      <c r="E406" s="122" t="s">
        <v>1</v>
      </c>
      <c r="F406" s="123" t="s">
        <v>125</v>
      </c>
      <c r="H406" s="124"/>
      <c r="I406" s="125"/>
      <c r="K406" s="186"/>
      <c r="L406" s="175"/>
      <c r="M406" s="186"/>
      <c r="N406" s="161"/>
      <c r="O406" s="159"/>
      <c r="P406" s="160"/>
      <c r="Q406" s="222"/>
      <c r="AI406" s="122" t="s">
        <v>123</v>
      </c>
      <c r="AJ406" s="122" t="s">
        <v>67</v>
      </c>
      <c r="AK406" s="13" t="s">
        <v>122</v>
      </c>
      <c r="AL406" s="13" t="s">
        <v>28</v>
      </c>
      <c r="AM406" s="13" t="s">
        <v>65</v>
      </c>
      <c r="AN406" s="122" t="s">
        <v>116</v>
      </c>
    </row>
    <row r="407" spans="2:54" s="1" customFormat="1" ht="16.5" customHeight="1">
      <c r="B407" s="106"/>
      <c r="C407" s="107" t="s">
        <v>484</v>
      </c>
      <c r="D407" s="107" t="s">
        <v>118</v>
      </c>
      <c r="E407" s="108" t="s">
        <v>1167</v>
      </c>
      <c r="F407" s="109" t="s">
        <v>1168</v>
      </c>
      <c r="G407" s="110" t="s">
        <v>1150</v>
      </c>
      <c r="H407" s="111"/>
      <c r="I407" s="112">
        <v>80000</v>
      </c>
      <c r="J407" s="154">
        <f>ROUND(I407*H407,2)</f>
        <v>0</v>
      </c>
      <c r="K407" s="184"/>
      <c r="L407" s="161"/>
      <c r="M407" s="184">
        <v>0</v>
      </c>
      <c r="N407" s="161">
        <f t="shared" si="12"/>
        <v>0</v>
      </c>
      <c r="O407" s="159">
        <f t="shared" si="13"/>
        <v>0</v>
      </c>
      <c r="P407" s="160">
        <f t="shared" si="14"/>
        <v>0</v>
      </c>
      <c r="Q407" s="169"/>
      <c r="AG407" s="113" t="s">
        <v>122</v>
      </c>
      <c r="AI407" s="113" t="s">
        <v>118</v>
      </c>
      <c r="AJ407" s="113" t="s">
        <v>67</v>
      </c>
      <c r="AN407" s="17" t="s">
        <v>116</v>
      </c>
      <c r="AT407" s="114" t="e">
        <f>IF(#REF!="základní",J407,0)</f>
        <v>#REF!</v>
      </c>
      <c r="AU407" s="114" t="e">
        <f>IF(#REF!="snížená",J407,0)</f>
        <v>#REF!</v>
      </c>
      <c r="AV407" s="114" t="e">
        <f>IF(#REF!="zákl. přenesená",J407,0)</f>
        <v>#REF!</v>
      </c>
      <c r="AW407" s="114" t="e">
        <f>IF(#REF!="sníž. přenesená",J407,0)</f>
        <v>#REF!</v>
      </c>
      <c r="AX407" s="114" t="e">
        <f>IF(#REF!="nulová",J407,0)</f>
        <v>#REF!</v>
      </c>
      <c r="AY407" s="17" t="s">
        <v>65</v>
      </c>
      <c r="AZ407" s="114">
        <f>ROUND(I407*H407,2)</f>
        <v>0</v>
      </c>
      <c r="BA407" s="17" t="s">
        <v>122</v>
      </c>
      <c r="BB407" s="113" t="s">
        <v>502</v>
      </c>
    </row>
    <row r="408" spans="2:54" s="11" customFormat="1" ht="22.95" customHeight="1">
      <c r="B408" s="97"/>
      <c r="D408" s="98" t="s">
        <v>56</v>
      </c>
      <c r="E408" s="104" t="s">
        <v>122</v>
      </c>
      <c r="F408" s="104" t="s">
        <v>638</v>
      </c>
      <c r="I408" s="100"/>
      <c r="J408" s="105">
        <f>SUM(J409:J453)</f>
        <v>0</v>
      </c>
      <c r="K408" s="189"/>
      <c r="L408" s="177"/>
      <c r="M408" s="189"/>
      <c r="N408" s="161"/>
      <c r="O408" s="159"/>
      <c r="P408" s="160"/>
      <c r="Q408" s="220"/>
      <c r="AG408" s="98" t="s">
        <v>65</v>
      </c>
      <c r="AI408" s="102" t="s">
        <v>56</v>
      </c>
      <c r="AJ408" s="102" t="s">
        <v>65</v>
      </c>
      <c r="AN408" s="98" t="s">
        <v>116</v>
      </c>
      <c r="AZ408" s="103">
        <f>SUM(AZ409:AZ456)</f>
        <v>0</v>
      </c>
    </row>
    <row r="409" spans="2:54" s="1" customFormat="1" ht="16.5" customHeight="1">
      <c r="B409" s="106"/>
      <c r="C409" s="107" t="s">
        <v>331</v>
      </c>
      <c r="D409" s="107" t="s">
        <v>118</v>
      </c>
      <c r="E409" s="108" t="s">
        <v>639</v>
      </c>
      <c r="F409" s="109" t="s">
        <v>640</v>
      </c>
      <c r="G409" s="110" t="s">
        <v>173</v>
      </c>
      <c r="H409" s="111"/>
      <c r="I409" s="112">
        <v>1520</v>
      </c>
      <c r="J409" s="154">
        <f>ROUND(I409*H409,2)</f>
        <v>0</v>
      </c>
      <c r="K409" s="184"/>
      <c r="L409" s="161"/>
      <c r="M409" s="184">
        <v>0</v>
      </c>
      <c r="N409" s="161">
        <f>M409*I409</f>
        <v>0</v>
      </c>
      <c r="O409" s="159">
        <f t="shared" si="13"/>
        <v>0</v>
      </c>
      <c r="P409" s="160">
        <f t="shared" si="14"/>
        <v>0</v>
      </c>
      <c r="Q409" s="169"/>
      <c r="AG409" s="113" t="s">
        <v>122</v>
      </c>
      <c r="AI409" s="113" t="s">
        <v>118</v>
      </c>
      <c r="AJ409" s="113" t="s">
        <v>67</v>
      </c>
      <c r="AN409" s="17" t="s">
        <v>116</v>
      </c>
      <c r="AT409" s="114" t="e">
        <f>IF(#REF!="základní",J409,0)</f>
        <v>#REF!</v>
      </c>
      <c r="AU409" s="114" t="e">
        <f>IF(#REF!="snížená",J409,0)</f>
        <v>#REF!</v>
      </c>
      <c r="AV409" s="114" t="e">
        <f>IF(#REF!="zákl. přenesená",J409,0)</f>
        <v>#REF!</v>
      </c>
      <c r="AW409" s="114" t="e">
        <f>IF(#REF!="sníž. přenesená",J409,0)</f>
        <v>#REF!</v>
      </c>
      <c r="AX409" s="114" t="e">
        <f>IF(#REF!="nulová",J409,0)</f>
        <v>#REF!</v>
      </c>
      <c r="AY409" s="17" t="s">
        <v>65</v>
      </c>
      <c r="AZ409" s="114">
        <f>ROUND(I409*H409,2)</f>
        <v>0</v>
      </c>
      <c r="BA409" s="17" t="s">
        <v>122</v>
      </c>
      <c r="BB409" s="113" t="s">
        <v>506</v>
      </c>
    </row>
    <row r="410" spans="2:54" s="14" customFormat="1">
      <c r="B410" s="126"/>
      <c r="D410" s="116" t="s">
        <v>123</v>
      </c>
      <c r="E410" s="127" t="s">
        <v>1</v>
      </c>
      <c r="F410" s="128" t="s">
        <v>602</v>
      </c>
      <c r="H410" s="127"/>
      <c r="I410" s="129"/>
      <c r="K410" s="187"/>
      <c r="L410" s="176"/>
      <c r="M410" s="187"/>
      <c r="N410" s="161"/>
      <c r="O410" s="159"/>
      <c r="P410" s="160"/>
      <c r="Q410" s="223"/>
      <c r="AI410" s="127" t="s">
        <v>123</v>
      </c>
      <c r="AJ410" s="127" t="s">
        <v>67</v>
      </c>
      <c r="AK410" s="14" t="s">
        <v>65</v>
      </c>
      <c r="AL410" s="14" t="s">
        <v>28</v>
      </c>
      <c r="AM410" s="14" t="s">
        <v>57</v>
      </c>
      <c r="AN410" s="127" t="s">
        <v>116</v>
      </c>
    </row>
    <row r="411" spans="2:54" s="12" customFormat="1">
      <c r="B411" s="115"/>
      <c r="D411" s="116" t="s">
        <v>123</v>
      </c>
      <c r="E411" s="117" t="s">
        <v>1</v>
      </c>
      <c r="F411" s="118" t="s">
        <v>1169</v>
      </c>
      <c r="H411" s="119"/>
      <c r="I411" s="120"/>
      <c r="K411" s="185"/>
      <c r="L411" s="174"/>
      <c r="M411" s="185"/>
      <c r="N411" s="161"/>
      <c r="O411" s="159"/>
      <c r="P411" s="160"/>
      <c r="Q411" s="221"/>
      <c r="AI411" s="117" t="s">
        <v>123</v>
      </c>
      <c r="AJ411" s="117" t="s">
        <v>67</v>
      </c>
      <c r="AK411" s="12" t="s">
        <v>67</v>
      </c>
      <c r="AL411" s="12" t="s">
        <v>28</v>
      </c>
      <c r="AM411" s="12" t="s">
        <v>57</v>
      </c>
      <c r="AN411" s="117" t="s">
        <v>116</v>
      </c>
    </row>
    <row r="412" spans="2:54" s="12" customFormat="1">
      <c r="B412" s="115"/>
      <c r="D412" s="116" t="s">
        <v>123</v>
      </c>
      <c r="E412" s="117" t="s">
        <v>1</v>
      </c>
      <c r="F412" s="118" t="s">
        <v>1170</v>
      </c>
      <c r="H412" s="119"/>
      <c r="I412" s="120"/>
      <c r="K412" s="185"/>
      <c r="L412" s="174"/>
      <c r="M412" s="185"/>
      <c r="N412" s="161"/>
      <c r="O412" s="159"/>
      <c r="P412" s="160"/>
      <c r="Q412" s="221"/>
      <c r="AI412" s="117" t="s">
        <v>123</v>
      </c>
      <c r="AJ412" s="117" t="s">
        <v>67</v>
      </c>
      <c r="AK412" s="12" t="s">
        <v>67</v>
      </c>
      <c r="AL412" s="12" t="s">
        <v>28</v>
      </c>
      <c r="AM412" s="12" t="s">
        <v>57</v>
      </c>
      <c r="AN412" s="117" t="s">
        <v>116</v>
      </c>
    </row>
    <row r="413" spans="2:54" s="12" customFormat="1">
      <c r="B413" s="115"/>
      <c r="D413" s="116" t="s">
        <v>123</v>
      </c>
      <c r="E413" s="117" t="s">
        <v>1</v>
      </c>
      <c r="F413" s="118" t="s">
        <v>1171</v>
      </c>
      <c r="H413" s="119"/>
      <c r="I413" s="120"/>
      <c r="K413" s="185"/>
      <c r="L413" s="174"/>
      <c r="M413" s="185"/>
      <c r="N413" s="161"/>
      <c r="O413" s="159"/>
      <c r="P413" s="160"/>
      <c r="Q413" s="221"/>
      <c r="AI413" s="117" t="s">
        <v>123</v>
      </c>
      <c r="AJ413" s="117" t="s">
        <v>67</v>
      </c>
      <c r="AK413" s="12" t="s">
        <v>67</v>
      </c>
      <c r="AL413" s="12" t="s">
        <v>28</v>
      </c>
      <c r="AM413" s="12" t="s">
        <v>57</v>
      </c>
      <c r="AN413" s="117" t="s">
        <v>116</v>
      </c>
    </row>
    <row r="414" spans="2:54" s="12" customFormat="1">
      <c r="B414" s="115"/>
      <c r="D414" s="116" t="s">
        <v>123</v>
      </c>
      <c r="E414" s="117" t="s">
        <v>1</v>
      </c>
      <c r="F414" s="118" t="s">
        <v>1172</v>
      </c>
      <c r="H414" s="119"/>
      <c r="I414" s="120"/>
      <c r="K414" s="185"/>
      <c r="L414" s="174"/>
      <c r="M414" s="185"/>
      <c r="N414" s="161"/>
      <c r="O414" s="159"/>
      <c r="P414" s="160"/>
      <c r="Q414" s="221"/>
      <c r="AI414" s="117" t="s">
        <v>123</v>
      </c>
      <c r="AJ414" s="117" t="s">
        <v>67</v>
      </c>
      <c r="AK414" s="12" t="s">
        <v>67</v>
      </c>
      <c r="AL414" s="12" t="s">
        <v>28</v>
      </c>
      <c r="AM414" s="12" t="s">
        <v>57</v>
      </c>
      <c r="AN414" s="117" t="s">
        <v>116</v>
      </c>
    </row>
    <row r="415" spans="2:54" s="13" customFormat="1">
      <c r="B415" s="121"/>
      <c r="D415" s="116" t="s">
        <v>123</v>
      </c>
      <c r="E415" s="122" t="s">
        <v>1</v>
      </c>
      <c r="F415" s="123" t="s">
        <v>125</v>
      </c>
      <c r="H415" s="124"/>
      <c r="I415" s="125"/>
      <c r="K415" s="186"/>
      <c r="L415" s="175"/>
      <c r="M415" s="186"/>
      <c r="N415" s="161"/>
      <c r="O415" s="159"/>
      <c r="P415" s="160"/>
      <c r="Q415" s="222"/>
      <c r="AI415" s="122" t="s">
        <v>123</v>
      </c>
      <c r="AJ415" s="122" t="s">
        <v>67</v>
      </c>
      <c r="AK415" s="13" t="s">
        <v>122</v>
      </c>
      <c r="AL415" s="13" t="s">
        <v>28</v>
      </c>
      <c r="AM415" s="13" t="s">
        <v>65</v>
      </c>
      <c r="AN415" s="122" t="s">
        <v>116</v>
      </c>
    </row>
    <row r="416" spans="2:54" s="1" customFormat="1" ht="24.15" customHeight="1">
      <c r="B416" s="106"/>
      <c r="C416" s="107" t="s">
        <v>499</v>
      </c>
      <c r="D416" s="107" t="s">
        <v>118</v>
      </c>
      <c r="E416" s="108" t="s">
        <v>857</v>
      </c>
      <c r="F416" s="109" t="s">
        <v>858</v>
      </c>
      <c r="G416" s="110" t="s">
        <v>378</v>
      </c>
      <c r="H416" s="111"/>
      <c r="I416" s="112">
        <v>939</v>
      </c>
      <c r="J416" s="154">
        <f>ROUND(I416*H416,2)</f>
        <v>0</v>
      </c>
      <c r="K416" s="184"/>
      <c r="L416" s="161"/>
      <c r="M416" s="184">
        <v>0</v>
      </c>
      <c r="N416" s="161">
        <f t="shared" si="12"/>
        <v>0</v>
      </c>
      <c r="O416" s="159">
        <f t="shared" si="13"/>
        <v>0</v>
      </c>
      <c r="P416" s="160">
        <f t="shared" si="14"/>
        <v>0</v>
      </c>
      <c r="Q416" s="169"/>
      <c r="AG416" s="113" t="s">
        <v>122</v>
      </c>
      <c r="AI416" s="113" t="s">
        <v>118</v>
      </c>
      <c r="AJ416" s="113" t="s">
        <v>67</v>
      </c>
      <c r="AN416" s="17" t="s">
        <v>116</v>
      </c>
      <c r="AT416" s="114" t="e">
        <f>IF(#REF!="základní",J416,0)</f>
        <v>#REF!</v>
      </c>
      <c r="AU416" s="114" t="e">
        <f>IF(#REF!="snížená",J416,0)</f>
        <v>#REF!</v>
      </c>
      <c r="AV416" s="114" t="e">
        <f>IF(#REF!="zákl. přenesená",J416,0)</f>
        <v>#REF!</v>
      </c>
      <c r="AW416" s="114" t="e">
        <f>IF(#REF!="sníž. přenesená",J416,0)</f>
        <v>#REF!</v>
      </c>
      <c r="AX416" s="114" t="e">
        <f>IF(#REF!="nulová",J416,0)</f>
        <v>#REF!</v>
      </c>
      <c r="AY416" s="17" t="s">
        <v>65</v>
      </c>
      <c r="AZ416" s="114">
        <f>ROUND(I416*H416,2)</f>
        <v>0</v>
      </c>
      <c r="BA416" s="17" t="s">
        <v>122</v>
      </c>
      <c r="BB416" s="113" t="s">
        <v>513</v>
      </c>
    </row>
    <row r="417" spans="2:54" s="14" customFormat="1">
      <c r="B417" s="126"/>
      <c r="D417" s="116" t="s">
        <v>123</v>
      </c>
      <c r="E417" s="127" t="s">
        <v>1</v>
      </c>
      <c r="F417" s="128" t="s">
        <v>799</v>
      </c>
      <c r="H417" s="127"/>
      <c r="I417" s="129"/>
      <c r="K417" s="187"/>
      <c r="L417" s="176"/>
      <c r="M417" s="187"/>
      <c r="N417" s="161"/>
      <c r="O417" s="159"/>
      <c r="P417" s="160"/>
      <c r="Q417" s="223"/>
      <c r="AI417" s="127" t="s">
        <v>123</v>
      </c>
      <c r="AJ417" s="127" t="s">
        <v>67</v>
      </c>
      <c r="AK417" s="14" t="s">
        <v>65</v>
      </c>
      <c r="AL417" s="14" t="s">
        <v>28</v>
      </c>
      <c r="AM417" s="14" t="s">
        <v>57</v>
      </c>
      <c r="AN417" s="127" t="s">
        <v>116</v>
      </c>
    </row>
    <row r="418" spans="2:54" s="12" customFormat="1">
      <c r="B418" s="115"/>
      <c r="D418" s="116" t="s">
        <v>123</v>
      </c>
      <c r="E418" s="117" t="s">
        <v>1</v>
      </c>
      <c r="F418" s="118" t="s">
        <v>1173</v>
      </c>
      <c r="H418" s="119"/>
      <c r="I418" s="120"/>
      <c r="K418" s="185"/>
      <c r="L418" s="174"/>
      <c r="M418" s="185"/>
      <c r="N418" s="161"/>
      <c r="O418" s="159"/>
      <c r="P418" s="160"/>
      <c r="Q418" s="221"/>
      <c r="AI418" s="117" t="s">
        <v>123</v>
      </c>
      <c r="AJ418" s="117" t="s">
        <v>67</v>
      </c>
      <c r="AK418" s="12" t="s">
        <v>67</v>
      </c>
      <c r="AL418" s="12" t="s">
        <v>28</v>
      </c>
      <c r="AM418" s="12" t="s">
        <v>57</v>
      </c>
      <c r="AN418" s="117" t="s">
        <v>116</v>
      </c>
    </row>
    <row r="419" spans="2:54" s="12" customFormat="1">
      <c r="B419" s="115"/>
      <c r="D419" s="116" t="s">
        <v>123</v>
      </c>
      <c r="E419" s="117" t="s">
        <v>1</v>
      </c>
      <c r="F419" s="118" t="s">
        <v>1174</v>
      </c>
      <c r="H419" s="119"/>
      <c r="I419" s="120"/>
      <c r="K419" s="185"/>
      <c r="L419" s="174"/>
      <c r="M419" s="185"/>
      <c r="N419" s="161"/>
      <c r="O419" s="159"/>
      <c r="P419" s="160"/>
      <c r="Q419" s="221"/>
      <c r="AI419" s="117" t="s">
        <v>123</v>
      </c>
      <c r="AJ419" s="117" t="s">
        <v>67</v>
      </c>
      <c r="AK419" s="12" t="s">
        <v>67</v>
      </c>
      <c r="AL419" s="12" t="s">
        <v>28</v>
      </c>
      <c r="AM419" s="12" t="s">
        <v>57</v>
      </c>
      <c r="AN419" s="117" t="s">
        <v>116</v>
      </c>
    </row>
    <row r="420" spans="2:54" s="12" customFormat="1">
      <c r="B420" s="115"/>
      <c r="D420" s="116" t="s">
        <v>123</v>
      </c>
      <c r="E420" s="117" t="s">
        <v>1</v>
      </c>
      <c r="F420" s="118" t="s">
        <v>1175</v>
      </c>
      <c r="H420" s="119"/>
      <c r="I420" s="120"/>
      <c r="K420" s="185"/>
      <c r="L420" s="174"/>
      <c r="M420" s="185"/>
      <c r="N420" s="161"/>
      <c r="O420" s="159"/>
      <c r="P420" s="160"/>
      <c r="Q420" s="221"/>
      <c r="AI420" s="117" t="s">
        <v>123</v>
      </c>
      <c r="AJ420" s="117" t="s">
        <v>67</v>
      </c>
      <c r="AK420" s="12" t="s">
        <v>67</v>
      </c>
      <c r="AL420" s="12" t="s">
        <v>28</v>
      </c>
      <c r="AM420" s="12" t="s">
        <v>57</v>
      </c>
      <c r="AN420" s="117" t="s">
        <v>116</v>
      </c>
    </row>
    <row r="421" spans="2:54" s="13" customFormat="1">
      <c r="B421" s="121"/>
      <c r="D421" s="116" t="s">
        <v>123</v>
      </c>
      <c r="E421" s="122" t="s">
        <v>1</v>
      </c>
      <c r="F421" s="123" t="s">
        <v>125</v>
      </c>
      <c r="H421" s="124"/>
      <c r="I421" s="125"/>
      <c r="K421" s="186"/>
      <c r="L421" s="175"/>
      <c r="M421" s="186"/>
      <c r="N421" s="161"/>
      <c r="O421" s="159"/>
      <c r="P421" s="160"/>
      <c r="Q421" s="222"/>
      <c r="AI421" s="122" t="s">
        <v>123</v>
      </c>
      <c r="AJ421" s="122" t="s">
        <v>67</v>
      </c>
      <c r="AK421" s="13" t="s">
        <v>122</v>
      </c>
      <c r="AL421" s="13" t="s">
        <v>28</v>
      </c>
      <c r="AM421" s="13" t="s">
        <v>65</v>
      </c>
      <c r="AN421" s="122" t="s">
        <v>116</v>
      </c>
    </row>
    <row r="422" spans="2:54" s="1" customFormat="1" ht="24.15" customHeight="1">
      <c r="B422" s="106"/>
      <c r="C422" s="130" t="s">
        <v>337</v>
      </c>
      <c r="D422" s="130" t="s">
        <v>224</v>
      </c>
      <c r="E422" s="131" t="s">
        <v>860</v>
      </c>
      <c r="F422" s="132" t="s">
        <v>861</v>
      </c>
      <c r="G422" s="133" t="s">
        <v>378</v>
      </c>
      <c r="H422" s="134"/>
      <c r="I422" s="135">
        <v>261.60000000000002</v>
      </c>
      <c r="J422" s="155">
        <f>ROUND(I422*H422,2)</f>
        <v>0</v>
      </c>
      <c r="K422" s="196"/>
      <c r="L422" s="161"/>
      <c r="M422" s="184">
        <v>0</v>
      </c>
      <c r="N422" s="161">
        <f t="shared" si="12"/>
        <v>0</v>
      </c>
      <c r="O422" s="159">
        <f t="shared" si="13"/>
        <v>0</v>
      </c>
      <c r="P422" s="160">
        <f t="shared" si="14"/>
        <v>0</v>
      </c>
      <c r="Q422" s="169"/>
      <c r="AG422" s="113" t="s">
        <v>140</v>
      </c>
      <c r="AI422" s="113" t="s">
        <v>224</v>
      </c>
      <c r="AJ422" s="113" t="s">
        <v>67</v>
      </c>
      <c r="AN422" s="17" t="s">
        <v>116</v>
      </c>
      <c r="AT422" s="114" t="e">
        <f>IF(#REF!="základní",J422,0)</f>
        <v>#REF!</v>
      </c>
      <c r="AU422" s="114" t="e">
        <f>IF(#REF!="snížená",J422,0)</f>
        <v>#REF!</v>
      </c>
      <c r="AV422" s="114" t="e">
        <f>IF(#REF!="zákl. přenesená",J422,0)</f>
        <v>#REF!</v>
      </c>
      <c r="AW422" s="114" t="e">
        <f>IF(#REF!="sníž. přenesená",J422,0)</f>
        <v>#REF!</v>
      </c>
      <c r="AX422" s="114" t="e">
        <f>IF(#REF!="nulová",J422,0)</f>
        <v>#REF!</v>
      </c>
      <c r="AY422" s="17" t="s">
        <v>65</v>
      </c>
      <c r="AZ422" s="114">
        <f>ROUND(I422*H422,2)</f>
        <v>0</v>
      </c>
      <c r="BA422" s="17" t="s">
        <v>122</v>
      </c>
      <c r="BB422" s="113" t="s">
        <v>956</v>
      </c>
    </row>
    <row r="423" spans="2:54" s="1" customFormat="1" ht="24.15" customHeight="1">
      <c r="B423" s="106"/>
      <c r="C423" s="130" t="s">
        <v>510</v>
      </c>
      <c r="D423" s="130" t="s">
        <v>224</v>
      </c>
      <c r="E423" s="131" t="s">
        <v>1176</v>
      </c>
      <c r="F423" s="132" t="s">
        <v>1177</v>
      </c>
      <c r="G423" s="133" t="s">
        <v>378</v>
      </c>
      <c r="H423" s="134"/>
      <c r="I423" s="135">
        <v>230.4</v>
      </c>
      <c r="J423" s="155">
        <f>ROUND(I423*H423,2)</f>
        <v>0</v>
      </c>
      <c r="K423" s="196"/>
      <c r="L423" s="161"/>
      <c r="M423" s="184">
        <v>0</v>
      </c>
      <c r="N423" s="161">
        <f t="shared" si="12"/>
        <v>0</v>
      </c>
      <c r="O423" s="159">
        <f t="shared" si="13"/>
        <v>0</v>
      </c>
      <c r="P423" s="160">
        <f t="shared" si="14"/>
        <v>0</v>
      </c>
      <c r="Q423" s="169"/>
      <c r="AG423" s="113" t="s">
        <v>140</v>
      </c>
      <c r="AI423" s="113" t="s">
        <v>224</v>
      </c>
      <c r="AJ423" s="113" t="s">
        <v>67</v>
      </c>
      <c r="AN423" s="17" t="s">
        <v>116</v>
      </c>
      <c r="AT423" s="114" t="e">
        <f>IF(#REF!="základní",J423,0)</f>
        <v>#REF!</v>
      </c>
      <c r="AU423" s="114" t="e">
        <f>IF(#REF!="snížená",J423,0)</f>
        <v>#REF!</v>
      </c>
      <c r="AV423" s="114" t="e">
        <f>IF(#REF!="zákl. přenesená",J423,0)</f>
        <v>#REF!</v>
      </c>
      <c r="AW423" s="114" t="e">
        <f>IF(#REF!="sníž. přenesená",J423,0)</f>
        <v>#REF!</v>
      </c>
      <c r="AX423" s="114" t="e">
        <f>IF(#REF!="nulová",J423,0)</f>
        <v>#REF!</v>
      </c>
      <c r="AY423" s="17" t="s">
        <v>65</v>
      </c>
      <c r="AZ423" s="114">
        <f>ROUND(I423*H423,2)</f>
        <v>0</v>
      </c>
      <c r="BA423" s="17" t="s">
        <v>122</v>
      </c>
      <c r="BB423" s="113" t="s">
        <v>1178</v>
      </c>
    </row>
    <row r="424" spans="2:54" s="1" customFormat="1" ht="24.15" customHeight="1">
      <c r="B424" s="106"/>
      <c r="C424" s="130" t="s">
        <v>342</v>
      </c>
      <c r="D424" s="130" t="s">
        <v>224</v>
      </c>
      <c r="E424" s="131" t="s">
        <v>862</v>
      </c>
      <c r="F424" s="132" t="s">
        <v>863</v>
      </c>
      <c r="G424" s="133" t="s">
        <v>378</v>
      </c>
      <c r="H424" s="134"/>
      <c r="I424" s="135">
        <v>287.2</v>
      </c>
      <c r="J424" s="155">
        <f>ROUND(I424*H424,2)</f>
        <v>0</v>
      </c>
      <c r="K424" s="196"/>
      <c r="L424" s="161"/>
      <c r="M424" s="184">
        <v>0</v>
      </c>
      <c r="N424" s="161">
        <f t="shared" si="12"/>
        <v>0</v>
      </c>
      <c r="O424" s="159">
        <f t="shared" si="13"/>
        <v>0</v>
      </c>
      <c r="P424" s="160">
        <f t="shared" si="14"/>
        <v>0</v>
      </c>
      <c r="Q424" s="169"/>
      <c r="AG424" s="113" t="s">
        <v>140</v>
      </c>
      <c r="AI424" s="113" t="s">
        <v>224</v>
      </c>
      <c r="AJ424" s="113" t="s">
        <v>67</v>
      </c>
      <c r="AN424" s="17" t="s">
        <v>116</v>
      </c>
      <c r="AT424" s="114" t="e">
        <f>IF(#REF!="základní",J424,0)</f>
        <v>#REF!</v>
      </c>
      <c r="AU424" s="114" t="e">
        <f>IF(#REF!="snížená",J424,0)</f>
        <v>#REF!</v>
      </c>
      <c r="AV424" s="114" t="e">
        <f>IF(#REF!="zákl. přenesená",J424,0)</f>
        <v>#REF!</v>
      </c>
      <c r="AW424" s="114" t="e">
        <f>IF(#REF!="sníž. přenesená",J424,0)</f>
        <v>#REF!</v>
      </c>
      <c r="AX424" s="114" t="e">
        <f>IF(#REF!="nulová",J424,0)</f>
        <v>#REF!</v>
      </c>
      <c r="AY424" s="17" t="s">
        <v>65</v>
      </c>
      <c r="AZ424" s="114">
        <f>ROUND(I424*H424,2)</f>
        <v>0</v>
      </c>
      <c r="BA424" s="17" t="s">
        <v>122</v>
      </c>
      <c r="BB424" s="113" t="s">
        <v>1179</v>
      </c>
    </row>
    <row r="425" spans="2:54" s="1" customFormat="1" ht="24.15" customHeight="1">
      <c r="B425" s="106"/>
      <c r="C425" s="130" t="s">
        <v>521</v>
      </c>
      <c r="D425" s="130" t="s">
        <v>224</v>
      </c>
      <c r="E425" s="131" t="s">
        <v>864</v>
      </c>
      <c r="F425" s="132" t="s">
        <v>865</v>
      </c>
      <c r="G425" s="133" t="s">
        <v>378</v>
      </c>
      <c r="H425" s="134"/>
      <c r="I425" s="135">
        <v>326.39999999999998</v>
      </c>
      <c r="J425" s="155">
        <f>ROUND(I425*H425,2)</f>
        <v>0</v>
      </c>
      <c r="K425" s="196"/>
      <c r="L425" s="161"/>
      <c r="M425" s="184">
        <v>0</v>
      </c>
      <c r="N425" s="161">
        <f t="shared" si="12"/>
        <v>0</v>
      </c>
      <c r="O425" s="159">
        <f t="shared" si="13"/>
        <v>0</v>
      </c>
      <c r="P425" s="160">
        <f t="shared" si="14"/>
        <v>0</v>
      </c>
      <c r="Q425" s="169"/>
      <c r="AG425" s="113" t="s">
        <v>140</v>
      </c>
      <c r="AI425" s="113" t="s">
        <v>224</v>
      </c>
      <c r="AJ425" s="113" t="s">
        <v>67</v>
      </c>
      <c r="AN425" s="17" t="s">
        <v>116</v>
      </c>
      <c r="AT425" s="114" t="e">
        <f>IF(#REF!="základní",J425,0)</f>
        <v>#REF!</v>
      </c>
      <c r="AU425" s="114" t="e">
        <f>IF(#REF!="snížená",J425,0)</f>
        <v>#REF!</v>
      </c>
      <c r="AV425" s="114" t="e">
        <f>IF(#REF!="zákl. přenesená",J425,0)</f>
        <v>#REF!</v>
      </c>
      <c r="AW425" s="114" t="e">
        <f>IF(#REF!="sníž. přenesená",J425,0)</f>
        <v>#REF!</v>
      </c>
      <c r="AX425" s="114" t="e">
        <f>IF(#REF!="nulová",J425,0)</f>
        <v>#REF!</v>
      </c>
      <c r="AY425" s="17" t="s">
        <v>65</v>
      </c>
      <c r="AZ425" s="114">
        <f>ROUND(I425*H425,2)</f>
        <v>0</v>
      </c>
      <c r="BA425" s="17" t="s">
        <v>122</v>
      </c>
      <c r="BB425" s="113" t="s">
        <v>1180</v>
      </c>
    </row>
    <row r="426" spans="2:54" s="1" customFormat="1" ht="24.15" customHeight="1">
      <c r="B426" s="106"/>
      <c r="C426" s="107" t="s">
        <v>348</v>
      </c>
      <c r="D426" s="107" t="s">
        <v>118</v>
      </c>
      <c r="E426" s="108" t="s">
        <v>866</v>
      </c>
      <c r="F426" s="109" t="s">
        <v>867</v>
      </c>
      <c r="G426" s="110" t="s">
        <v>378</v>
      </c>
      <c r="H426" s="111"/>
      <c r="I426" s="112">
        <v>1010</v>
      </c>
      <c r="J426" s="154">
        <f>ROUND(I426*H426,2)</f>
        <v>0</v>
      </c>
      <c r="K426" s="184"/>
      <c r="L426" s="161"/>
      <c r="M426" s="184">
        <v>0</v>
      </c>
      <c r="N426" s="161">
        <f t="shared" si="12"/>
        <v>0</v>
      </c>
      <c r="O426" s="159">
        <f t="shared" si="13"/>
        <v>0</v>
      </c>
      <c r="P426" s="160">
        <f t="shared" si="14"/>
        <v>0</v>
      </c>
      <c r="Q426" s="169"/>
      <c r="AG426" s="113" t="s">
        <v>122</v>
      </c>
      <c r="AI426" s="113" t="s">
        <v>118</v>
      </c>
      <c r="AJ426" s="113" t="s">
        <v>67</v>
      </c>
      <c r="AN426" s="17" t="s">
        <v>116</v>
      </c>
      <c r="AT426" s="114" t="e">
        <f>IF(#REF!="základní",J426,0)</f>
        <v>#REF!</v>
      </c>
      <c r="AU426" s="114" t="e">
        <f>IF(#REF!="snížená",J426,0)</f>
        <v>#REF!</v>
      </c>
      <c r="AV426" s="114" t="e">
        <f>IF(#REF!="zákl. přenesená",J426,0)</f>
        <v>#REF!</v>
      </c>
      <c r="AW426" s="114" t="e">
        <f>IF(#REF!="sníž. přenesená",J426,0)</f>
        <v>#REF!</v>
      </c>
      <c r="AX426" s="114" t="e">
        <f>IF(#REF!="nulová",J426,0)</f>
        <v>#REF!</v>
      </c>
      <c r="AY426" s="17" t="s">
        <v>65</v>
      </c>
      <c r="AZ426" s="114">
        <f>ROUND(I426*H426,2)</f>
        <v>0</v>
      </c>
      <c r="BA426" s="17" t="s">
        <v>122</v>
      </c>
      <c r="BB426" s="113" t="s">
        <v>1181</v>
      </c>
    </row>
    <row r="427" spans="2:54" s="14" customFormat="1">
      <c r="B427" s="126"/>
      <c r="D427" s="116" t="s">
        <v>123</v>
      </c>
      <c r="E427" s="127" t="s">
        <v>1</v>
      </c>
      <c r="F427" s="128" t="s">
        <v>799</v>
      </c>
      <c r="H427" s="127"/>
      <c r="I427" s="129"/>
      <c r="K427" s="187"/>
      <c r="L427" s="176"/>
      <c r="M427" s="187"/>
      <c r="N427" s="161"/>
      <c r="O427" s="159"/>
      <c r="P427" s="160"/>
      <c r="Q427" s="223"/>
      <c r="AI427" s="127" t="s">
        <v>123</v>
      </c>
      <c r="AJ427" s="127" t="s">
        <v>67</v>
      </c>
      <c r="AK427" s="14" t="s">
        <v>65</v>
      </c>
      <c r="AL427" s="14" t="s">
        <v>28</v>
      </c>
      <c r="AM427" s="14" t="s">
        <v>57</v>
      </c>
      <c r="AN427" s="127" t="s">
        <v>116</v>
      </c>
    </row>
    <row r="428" spans="2:54" s="12" customFormat="1">
      <c r="B428" s="115"/>
      <c r="D428" s="116" t="s">
        <v>123</v>
      </c>
      <c r="E428" s="117" t="s">
        <v>1</v>
      </c>
      <c r="F428" s="118" t="s">
        <v>1173</v>
      </c>
      <c r="H428" s="119"/>
      <c r="I428" s="120"/>
      <c r="K428" s="185"/>
      <c r="L428" s="174"/>
      <c r="M428" s="185"/>
      <c r="N428" s="161"/>
      <c r="O428" s="159"/>
      <c r="P428" s="160"/>
      <c r="Q428" s="221"/>
      <c r="AI428" s="117" t="s">
        <v>123</v>
      </c>
      <c r="AJ428" s="117" t="s">
        <v>67</v>
      </c>
      <c r="AK428" s="12" t="s">
        <v>67</v>
      </c>
      <c r="AL428" s="12" t="s">
        <v>28</v>
      </c>
      <c r="AM428" s="12" t="s">
        <v>57</v>
      </c>
      <c r="AN428" s="117" t="s">
        <v>116</v>
      </c>
    </row>
    <row r="429" spans="2:54" s="12" customFormat="1">
      <c r="B429" s="115"/>
      <c r="D429" s="116" t="s">
        <v>123</v>
      </c>
      <c r="E429" s="117" t="s">
        <v>1</v>
      </c>
      <c r="F429" s="118" t="s">
        <v>1182</v>
      </c>
      <c r="H429" s="119"/>
      <c r="I429" s="120"/>
      <c r="K429" s="185"/>
      <c r="L429" s="174"/>
      <c r="M429" s="185"/>
      <c r="N429" s="161"/>
      <c r="O429" s="159"/>
      <c r="P429" s="160"/>
      <c r="Q429" s="221"/>
      <c r="AI429" s="117" t="s">
        <v>123</v>
      </c>
      <c r="AJ429" s="117" t="s">
        <v>67</v>
      </c>
      <c r="AK429" s="12" t="s">
        <v>67</v>
      </c>
      <c r="AL429" s="12" t="s">
        <v>28</v>
      </c>
      <c r="AM429" s="12" t="s">
        <v>57</v>
      </c>
      <c r="AN429" s="117" t="s">
        <v>116</v>
      </c>
    </row>
    <row r="430" spans="2:54" s="13" customFormat="1">
      <c r="B430" s="121"/>
      <c r="D430" s="116" t="s">
        <v>123</v>
      </c>
      <c r="E430" s="122" t="s">
        <v>1</v>
      </c>
      <c r="F430" s="123" t="s">
        <v>125</v>
      </c>
      <c r="H430" s="124"/>
      <c r="I430" s="125"/>
      <c r="K430" s="186"/>
      <c r="L430" s="175"/>
      <c r="M430" s="186"/>
      <c r="N430" s="161"/>
      <c r="O430" s="159"/>
      <c r="P430" s="160"/>
      <c r="Q430" s="222"/>
      <c r="AI430" s="122" t="s">
        <v>123</v>
      </c>
      <c r="AJ430" s="122" t="s">
        <v>67</v>
      </c>
      <c r="AK430" s="13" t="s">
        <v>122</v>
      </c>
      <c r="AL430" s="13" t="s">
        <v>28</v>
      </c>
      <c r="AM430" s="13" t="s">
        <v>65</v>
      </c>
      <c r="AN430" s="122" t="s">
        <v>116</v>
      </c>
    </row>
    <row r="431" spans="2:54" s="1" customFormat="1" ht="24.15" customHeight="1">
      <c r="B431" s="106"/>
      <c r="C431" s="130" t="s">
        <v>531</v>
      </c>
      <c r="D431" s="130" t="s">
        <v>224</v>
      </c>
      <c r="E431" s="131" t="s">
        <v>1183</v>
      </c>
      <c r="F431" s="132" t="s">
        <v>1184</v>
      </c>
      <c r="G431" s="133" t="s">
        <v>378</v>
      </c>
      <c r="H431" s="134"/>
      <c r="I431" s="135">
        <v>650</v>
      </c>
      <c r="J431" s="155">
        <f>ROUND(I431*H431,2)</f>
        <v>0</v>
      </c>
      <c r="K431" s="196"/>
      <c r="L431" s="161"/>
      <c r="M431" s="184">
        <v>0</v>
      </c>
      <c r="N431" s="161">
        <f t="shared" si="12"/>
        <v>0</v>
      </c>
      <c r="O431" s="159">
        <f t="shared" si="13"/>
        <v>0</v>
      </c>
      <c r="P431" s="160">
        <f t="shared" si="14"/>
        <v>0</v>
      </c>
      <c r="Q431" s="169"/>
      <c r="AG431" s="113" t="s">
        <v>140</v>
      </c>
      <c r="AI431" s="113" t="s">
        <v>224</v>
      </c>
      <c r="AJ431" s="113" t="s">
        <v>67</v>
      </c>
      <c r="AN431" s="17" t="s">
        <v>116</v>
      </c>
      <c r="AT431" s="114" t="e">
        <f>IF(#REF!="základní",J431,0)</f>
        <v>#REF!</v>
      </c>
      <c r="AU431" s="114" t="e">
        <f>IF(#REF!="snížená",J431,0)</f>
        <v>#REF!</v>
      </c>
      <c r="AV431" s="114" t="e">
        <f>IF(#REF!="zákl. přenesená",J431,0)</f>
        <v>#REF!</v>
      </c>
      <c r="AW431" s="114" t="e">
        <f>IF(#REF!="sníž. přenesená",J431,0)</f>
        <v>#REF!</v>
      </c>
      <c r="AX431" s="114" t="e">
        <f>IF(#REF!="nulová",J431,0)</f>
        <v>#REF!</v>
      </c>
      <c r="AY431" s="17" t="s">
        <v>65</v>
      </c>
      <c r="AZ431" s="114">
        <f>ROUND(I431*H431,2)</f>
        <v>0</v>
      </c>
      <c r="BA431" s="17" t="s">
        <v>122</v>
      </c>
      <c r="BB431" s="113" t="s">
        <v>1185</v>
      </c>
    </row>
    <row r="432" spans="2:54" s="1" customFormat="1" ht="33" customHeight="1">
      <c r="B432" s="106"/>
      <c r="C432" s="107" t="s">
        <v>353</v>
      </c>
      <c r="D432" s="107" t="s">
        <v>118</v>
      </c>
      <c r="E432" s="108" t="s">
        <v>870</v>
      </c>
      <c r="F432" s="109" t="s">
        <v>871</v>
      </c>
      <c r="G432" s="110" t="s">
        <v>173</v>
      </c>
      <c r="H432" s="111"/>
      <c r="I432" s="112">
        <v>4310</v>
      </c>
      <c r="J432" s="154">
        <f>ROUND(I432*H432,2)</f>
        <v>0</v>
      </c>
      <c r="K432" s="184"/>
      <c r="L432" s="161"/>
      <c r="M432" s="184">
        <v>0</v>
      </c>
      <c r="N432" s="161">
        <f t="shared" si="12"/>
        <v>0</v>
      </c>
      <c r="O432" s="159">
        <f t="shared" si="13"/>
        <v>0</v>
      </c>
      <c r="P432" s="160">
        <f t="shared" si="14"/>
        <v>0</v>
      </c>
      <c r="Q432" s="169"/>
      <c r="AG432" s="113" t="s">
        <v>122</v>
      </c>
      <c r="AI432" s="113" t="s">
        <v>118</v>
      </c>
      <c r="AJ432" s="113" t="s">
        <v>67</v>
      </c>
      <c r="AN432" s="17" t="s">
        <v>116</v>
      </c>
      <c r="AT432" s="114" t="e">
        <f>IF(#REF!="základní",J432,0)</f>
        <v>#REF!</v>
      </c>
      <c r="AU432" s="114" t="e">
        <f>IF(#REF!="snížená",J432,0)</f>
        <v>#REF!</v>
      </c>
      <c r="AV432" s="114" t="e">
        <f>IF(#REF!="zákl. přenesená",J432,0)</f>
        <v>#REF!</v>
      </c>
      <c r="AW432" s="114" t="e">
        <f>IF(#REF!="sníž. přenesená",J432,0)</f>
        <v>#REF!</v>
      </c>
      <c r="AX432" s="114" t="e">
        <f>IF(#REF!="nulová",J432,0)</f>
        <v>#REF!</v>
      </c>
      <c r="AY432" s="17" t="s">
        <v>65</v>
      </c>
      <c r="AZ432" s="114">
        <f>ROUND(I432*H432,2)</f>
        <v>0</v>
      </c>
      <c r="BA432" s="17" t="s">
        <v>122</v>
      </c>
      <c r="BB432" s="113" t="s">
        <v>581</v>
      </c>
    </row>
    <row r="433" spans="2:54" s="14" customFormat="1">
      <c r="B433" s="126"/>
      <c r="D433" s="116" t="s">
        <v>123</v>
      </c>
      <c r="E433" s="127" t="s">
        <v>1</v>
      </c>
      <c r="F433" s="128" t="s">
        <v>602</v>
      </c>
      <c r="H433" s="127"/>
      <c r="I433" s="129"/>
      <c r="K433" s="187"/>
      <c r="L433" s="176"/>
      <c r="M433" s="187"/>
      <c r="N433" s="161"/>
      <c r="O433" s="159"/>
      <c r="P433" s="160"/>
      <c r="Q433" s="223"/>
      <c r="AI433" s="127" t="s">
        <v>123</v>
      </c>
      <c r="AJ433" s="127" t="s">
        <v>67</v>
      </c>
      <c r="AK433" s="14" t="s">
        <v>65</v>
      </c>
      <c r="AL433" s="14" t="s">
        <v>28</v>
      </c>
      <c r="AM433" s="14" t="s">
        <v>57</v>
      </c>
      <c r="AN433" s="127" t="s">
        <v>116</v>
      </c>
    </row>
    <row r="434" spans="2:54" s="12" customFormat="1">
      <c r="B434" s="115"/>
      <c r="D434" s="116" t="s">
        <v>123</v>
      </c>
      <c r="E434" s="117" t="s">
        <v>1</v>
      </c>
      <c r="F434" s="118" t="s">
        <v>1186</v>
      </c>
      <c r="H434" s="119"/>
      <c r="I434" s="120"/>
      <c r="K434" s="185"/>
      <c r="L434" s="174"/>
      <c r="M434" s="185"/>
      <c r="N434" s="161"/>
      <c r="O434" s="159"/>
      <c r="P434" s="160"/>
      <c r="Q434" s="221"/>
      <c r="AI434" s="117" t="s">
        <v>123</v>
      </c>
      <c r="AJ434" s="117" t="s">
        <v>67</v>
      </c>
      <c r="AK434" s="12" t="s">
        <v>67</v>
      </c>
      <c r="AL434" s="12" t="s">
        <v>28</v>
      </c>
      <c r="AM434" s="12" t="s">
        <v>57</v>
      </c>
      <c r="AN434" s="117" t="s">
        <v>116</v>
      </c>
    </row>
    <row r="435" spans="2:54" s="13" customFormat="1">
      <c r="B435" s="121"/>
      <c r="D435" s="116" t="s">
        <v>123</v>
      </c>
      <c r="E435" s="122" t="s">
        <v>1</v>
      </c>
      <c r="F435" s="123" t="s">
        <v>125</v>
      </c>
      <c r="H435" s="124"/>
      <c r="I435" s="125"/>
      <c r="K435" s="186"/>
      <c r="L435" s="175"/>
      <c r="M435" s="186"/>
      <c r="N435" s="161"/>
      <c r="O435" s="159"/>
      <c r="P435" s="160"/>
      <c r="Q435" s="222"/>
      <c r="AI435" s="122" t="s">
        <v>123</v>
      </c>
      <c r="AJ435" s="122" t="s">
        <v>67</v>
      </c>
      <c r="AK435" s="13" t="s">
        <v>122</v>
      </c>
      <c r="AL435" s="13" t="s">
        <v>28</v>
      </c>
      <c r="AM435" s="13" t="s">
        <v>65</v>
      </c>
      <c r="AN435" s="122" t="s">
        <v>116</v>
      </c>
    </row>
    <row r="436" spans="2:54" s="1" customFormat="1" ht="33" customHeight="1">
      <c r="B436" s="106"/>
      <c r="C436" s="107" t="s">
        <v>541</v>
      </c>
      <c r="D436" s="107" t="s">
        <v>118</v>
      </c>
      <c r="E436" s="108" t="s">
        <v>1187</v>
      </c>
      <c r="F436" s="109" t="s">
        <v>1188</v>
      </c>
      <c r="G436" s="110" t="s">
        <v>173</v>
      </c>
      <c r="H436" s="111"/>
      <c r="I436" s="112">
        <v>5000</v>
      </c>
      <c r="J436" s="154">
        <f>ROUND(I436*H436,2)</f>
        <v>0</v>
      </c>
      <c r="K436" s="184"/>
      <c r="L436" s="161"/>
      <c r="M436" s="184">
        <v>0</v>
      </c>
      <c r="N436" s="161">
        <f t="shared" si="12"/>
        <v>0</v>
      </c>
      <c r="O436" s="159">
        <f t="shared" si="13"/>
        <v>0</v>
      </c>
      <c r="P436" s="160">
        <f t="shared" si="14"/>
        <v>0</v>
      </c>
      <c r="Q436" s="169"/>
      <c r="AG436" s="113" t="s">
        <v>122</v>
      </c>
      <c r="AI436" s="113" t="s">
        <v>118</v>
      </c>
      <c r="AJ436" s="113" t="s">
        <v>67</v>
      </c>
      <c r="AN436" s="17" t="s">
        <v>116</v>
      </c>
      <c r="AT436" s="114" t="e">
        <f>IF(#REF!="základní",J436,0)</f>
        <v>#REF!</v>
      </c>
      <c r="AU436" s="114" t="e">
        <f>IF(#REF!="snížená",J436,0)</f>
        <v>#REF!</v>
      </c>
      <c r="AV436" s="114" t="e">
        <f>IF(#REF!="zákl. přenesená",J436,0)</f>
        <v>#REF!</v>
      </c>
      <c r="AW436" s="114" t="e">
        <f>IF(#REF!="sníž. přenesená",J436,0)</f>
        <v>#REF!</v>
      </c>
      <c r="AX436" s="114" t="e">
        <f>IF(#REF!="nulová",J436,0)</f>
        <v>#REF!</v>
      </c>
      <c r="AY436" s="17" t="s">
        <v>65</v>
      </c>
      <c r="AZ436" s="114">
        <f>ROUND(I436*H436,2)</f>
        <v>0</v>
      </c>
      <c r="BA436" s="17" t="s">
        <v>122</v>
      </c>
      <c r="BB436" s="113" t="s">
        <v>1189</v>
      </c>
    </row>
    <row r="437" spans="2:54" s="14" customFormat="1">
      <c r="B437" s="126"/>
      <c r="D437" s="116" t="s">
        <v>123</v>
      </c>
      <c r="E437" s="127" t="s">
        <v>1</v>
      </c>
      <c r="F437" s="128" t="s">
        <v>1190</v>
      </c>
      <c r="H437" s="127"/>
      <c r="I437" s="129"/>
      <c r="K437" s="187"/>
      <c r="L437" s="176"/>
      <c r="M437" s="187"/>
      <c r="N437" s="161"/>
      <c r="O437" s="159"/>
      <c r="P437" s="160"/>
      <c r="Q437" s="223"/>
      <c r="AI437" s="127" t="s">
        <v>123</v>
      </c>
      <c r="AJ437" s="127" t="s">
        <v>67</v>
      </c>
      <c r="AK437" s="14" t="s">
        <v>65</v>
      </c>
      <c r="AL437" s="14" t="s">
        <v>28</v>
      </c>
      <c r="AM437" s="14" t="s">
        <v>57</v>
      </c>
      <c r="AN437" s="127" t="s">
        <v>116</v>
      </c>
    </row>
    <row r="438" spans="2:54" s="12" customFormat="1">
      <c r="B438" s="115"/>
      <c r="D438" s="116" t="s">
        <v>123</v>
      </c>
      <c r="E438" s="117" t="s">
        <v>1</v>
      </c>
      <c r="F438" s="118" t="s">
        <v>1191</v>
      </c>
      <c r="H438" s="119"/>
      <c r="I438" s="120"/>
      <c r="K438" s="185"/>
      <c r="L438" s="174"/>
      <c r="M438" s="185"/>
      <c r="N438" s="161"/>
      <c r="O438" s="159"/>
      <c r="P438" s="160"/>
      <c r="Q438" s="221"/>
      <c r="AI438" s="117" t="s">
        <v>123</v>
      </c>
      <c r="AJ438" s="117" t="s">
        <v>67</v>
      </c>
      <c r="AK438" s="12" t="s">
        <v>67</v>
      </c>
      <c r="AL438" s="12" t="s">
        <v>28</v>
      </c>
      <c r="AM438" s="12" t="s">
        <v>57</v>
      </c>
      <c r="AN438" s="117" t="s">
        <v>116</v>
      </c>
    </row>
    <row r="439" spans="2:54" s="13" customFormat="1">
      <c r="B439" s="121"/>
      <c r="D439" s="116" t="s">
        <v>123</v>
      </c>
      <c r="E439" s="122" t="s">
        <v>1</v>
      </c>
      <c r="F439" s="123" t="s">
        <v>125</v>
      </c>
      <c r="H439" s="124"/>
      <c r="I439" s="125"/>
      <c r="K439" s="186"/>
      <c r="L439" s="175"/>
      <c r="M439" s="186"/>
      <c r="N439" s="161"/>
      <c r="O439" s="159"/>
      <c r="P439" s="160"/>
      <c r="Q439" s="222"/>
      <c r="AI439" s="122" t="s">
        <v>123</v>
      </c>
      <c r="AJ439" s="122" t="s">
        <v>67</v>
      </c>
      <c r="AK439" s="13" t="s">
        <v>122</v>
      </c>
      <c r="AL439" s="13" t="s">
        <v>28</v>
      </c>
      <c r="AM439" s="13" t="s">
        <v>65</v>
      </c>
      <c r="AN439" s="122" t="s">
        <v>116</v>
      </c>
    </row>
    <row r="440" spans="2:54" s="1" customFormat="1" ht="24.15" customHeight="1">
      <c r="B440" s="106"/>
      <c r="C440" s="107" t="s">
        <v>358</v>
      </c>
      <c r="D440" s="107" t="s">
        <v>118</v>
      </c>
      <c r="E440" s="108" t="s">
        <v>1192</v>
      </c>
      <c r="F440" s="109" t="s">
        <v>1193</v>
      </c>
      <c r="G440" s="110" t="s">
        <v>173</v>
      </c>
      <c r="H440" s="111"/>
      <c r="I440" s="112">
        <v>4310</v>
      </c>
      <c r="J440" s="154">
        <f>ROUND(I440*H440,2)</f>
        <v>0</v>
      </c>
      <c r="K440" s="184"/>
      <c r="L440" s="161"/>
      <c r="M440" s="184">
        <v>0</v>
      </c>
      <c r="N440" s="161">
        <f t="shared" si="12"/>
        <v>0</v>
      </c>
      <c r="O440" s="159">
        <f t="shared" si="13"/>
        <v>0</v>
      </c>
      <c r="P440" s="160">
        <f t="shared" si="14"/>
        <v>0</v>
      </c>
      <c r="Q440" s="169"/>
      <c r="AG440" s="113" t="s">
        <v>122</v>
      </c>
      <c r="AI440" s="113" t="s">
        <v>118</v>
      </c>
      <c r="AJ440" s="113" t="s">
        <v>67</v>
      </c>
      <c r="AN440" s="17" t="s">
        <v>116</v>
      </c>
      <c r="AT440" s="114" t="e">
        <f>IF(#REF!="základní",J440,0)</f>
        <v>#REF!</v>
      </c>
      <c r="AU440" s="114" t="e">
        <f>IF(#REF!="snížená",J440,0)</f>
        <v>#REF!</v>
      </c>
      <c r="AV440" s="114" t="e">
        <f>IF(#REF!="zákl. přenesená",J440,0)</f>
        <v>#REF!</v>
      </c>
      <c r="AW440" s="114" t="e">
        <f>IF(#REF!="sníž. přenesená",J440,0)</f>
        <v>#REF!</v>
      </c>
      <c r="AX440" s="114" t="e">
        <f>IF(#REF!="nulová",J440,0)</f>
        <v>#REF!</v>
      </c>
      <c r="AY440" s="17" t="s">
        <v>65</v>
      </c>
      <c r="AZ440" s="114">
        <f>ROUND(I440*H440,2)</f>
        <v>0</v>
      </c>
      <c r="BA440" s="17" t="s">
        <v>122</v>
      </c>
      <c r="BB440" s="113" t="s">
        <v>1194</v>
      </c>
    </row>
    <row r="441" spans="2:54" s="14" customFormat="1">
      <c r="B441" s="126"/>
      <c r="D441" s="116" t="s">
        <v>123</v>
      </c>
      <c r="E441" s="127" t="s">
        <v>1</v>
      </c>
      <c r="F441" s="128" t="s">
        <v>602</v>
      </c>
      <c r="H441" s="127"/>
      <c r="I441" s="129"/>
      <c r="K441" s="187"/>
      <c r="L441" s="176"/>
      <c r="M441" s="187"/>
      <c r="N441" s="161"/>
      <c r="O441" s="159"/>
      <c r="P441" s="160"/>
      <c r="Q441" s="223"/>
      <c r="AI441" s="127" t="s">
        <v>123</v>
      </c>
      <c r="AJ441" s="127" t="s">
        <v>67</v>
      </c>
      <c r="AK441" s="14" t="s">
        <v>65</v>
      </c>
      <c r="AL441" s="14" t="s">
        <v>28</v>
      </c>
      <c r="AM441" s="14" t="s">
        <v>57</v>
      </c>
      <c r="AN441" s="127" t="s">
        <v>116</v>
      </c>
    </row>
    <row r="442" spans="2:54" s="12" customFormat="1">
      <c r="B442" s="115"/>
      <c r="D442" s="116" t="s">
        <v>123</v>
      </c>
      <c r="E442" s="117" t="s">
        <v>1</v>
      </c>
      <c r="F442" s="118" t="s">
        <v>1195</v>
      </c>
      <c r="H442" s="119"/>
      <c r="I442" s="120"/>
      <c r="K442" s="185"/>
      <c r="L442" s="174"/>
      <c r="M442" s="185"/>
      <c r="N442" s="161"/>
      <c r="O442" s="159"/>
      <c r="P442" s="160"/>
      <c r="Q442" s="221"/>
      <c r="AI442" s="117" t="s">
        <v>123</v>
      </c>
      <c r="AJ442" s="117" t="s">
        <v>67</v>
      </c>
      <c r="AK442" s="12" t="s">
        <v>67</v>
      </c>
      <c r="AL442" s="12" t="s">
        <v>28</v>
      </c>
      <c r="AM442" s="12" t="s">
        <v>57</v>
      </c>
      <c r="AN442" s="117" t="s">
        <v>116</v>
      </c>
    </row>
    <row r="443" spans="2:54" s="13" customFormat="1">
      <c r="B443" s="121"/>
      <c r="D443" s="116" t="s">
        <v>123</v>
      </c>
      <c r="E443" s="122" t="s">
        <v>1</v>
      </c>
      <c r="F443" s="123" t="s">
        <v>125</v>
      </c>
      <c r="H443" s="124"/>
      <c r="I443" s="125"/>
      <c r="K443" s="186"/>
      <c r="L443" s="175"/>
      <c r="M443" s="186"/>
      <c r="N443" s="161"/>
      <c r="O443" s="159"/>
      <c r="P443" s="160"/>
      <c r="Q443" s="222"/>
      <c r="AI443" s="122" t="s">
        <v>123</v>
      </c>
      <c r="AJ443" s="122" t="s">
        <v>67</v>
      </c>
      <c r="AK443" s="13" t="s">
        <v>122</v>
      </c>
      <c r="AL443" s="13" t="s">
        <v>28</v>
      </c>
      <c r="AM443" s="13" t="s">
        <v>65</v>
      </c>
      <c r="AN443" s="122" t="s">
        <v>116</v>
      </c>
    </row>
    <row r="444" spans="2:54" s="1" customFormat="1" ht="24.15" customHeight="1">
      <c r="B444" s="106"/>
      <c r="C444" s="107" t="s">
        <v>551</v>
      </c>
      <c r="D444" s="107" t="s">
        <v>118</v>
      </c>
      <c r="E444" s="108" t="s">
        <v>1196</v>
      </c>
      <c r="F444" s="109" t="s">
        <v>1197</v>
      </c>
      <c r="G444" s="110" t="s">
        <v>173</v>
      </c>
      <c r="H444" s="111"/>
      <c r="I444" s="112">
        <v>5110</v>
      </c>
      <c r="J444" s="154">
        <f>ROUND(I444*H444,2)</f>
        <v>0</v>
      </c>
      <c r="K444" s="184"/>
      <c r="L444" s="161"/>
      <c r="M444" s="184">
        <v>0</v>
      </c>
      <c r="N444" s="161">
        <f t="shared" si="12"/>
        <v>0</v>
      </c>
      <c r="O444" s="159">
        <f t="shared" si="13"/>
        <v>0</v>
      </c>
      <c r="P444" s="160">
        <f t="shared" si="14"/>
        <v>0</v>
      </c>
      <c r="Q444" s="169"/>
      <c r="AG444" s="113" t="s">
        <v>122</v>
      </c>
      <c r="AI444" s="113" t="s">
        <v>118</v>
      </c>
      <c r="AJ444" s="113" t="s">
        <v>67</v>
      </c>
      <c r="AN444" s="17" t="s">
        <v>116</v>
      </c>
      <c r="AT444" s="114" t="e">
        <f>IF(#REF!="základní",J444,0)</f>
        <v>#REF!</v>
      </c>
      <c r="AU444" s="114" t="e">
        <f>IF(#REF!="snížená",J444,0)</f>
        <v>#REF!</v>
      </c>
      <c r="AV444" s="114" t="e">
        <f>IF(#REF!="zákl. přenesená",J444,0)</f>
        <v>#REF!</v>
      </c>
      <c r="AW444" s="114" t="e">
        <f>IF(#REF!="sníž. přenesená",J444,0)</f>
        <v>#REF!</v>
      </c>
      <c r="AX444" s="114" t="e">
        <f>IF(#REF!="nulová",J444,0)</f>
        <v>#REF!</v>
      </c>
      <c r="AY444" s="17" t="s">
        <v>65</v>
      </c>
      <c r="AZ444" s="114">
        <f>ROUND(I444*H444,2)</f>
        <v>0</v>
      </c>
      <c r="BA444" s="17" t="s">
        <v>122</v>
      </c>
      <c r="BB444" s="113" t="s">
        <v>1198</v>
      </c>
    </row>
    <row r="445" spans="2:54" s="12" customFormat="1">
      <c r="B445" s="115"/>
      <c r="D445" s="116" t="s">
        <v>123</v>
      </c>
      <c r="E445" s="117" t="s">
        <v>1</v>
      </c>
      <c r="F445" s="118" t="s">
        <v>1199</v>
      </c>
      <c r="H445" s="119"/>
      <c r="I445" s="120"/>
      <c r="K445" s="185"/>
      <c r="L445" s="174"/>
      <c r="M445" s="185"/>
      <c r="N445" s="161"/>
      <c r="O445" s="159"/>
      <c r="P445" s="160"/>
      <c r="Q445" s="221"/>
      <c r="AI445" s="117" t="s">
        <v>123</v>
      </c>
      <c r="AJ445" s="117" t="s">
        <v>67</v>
      </c>
      <c r="AK445" s="12" t="s">
        <v>67</v>
      </c>
      <c r="AL445" s="12" t="s">
        <v>28</v>
      </c>
      <c r="AM445" s="12" t="s">
        <v>57</v>
      </c>
      <c r="AN445" s="117" t="s">
        <v>116</v>
      </c>
    </row>
    <row r="446" spans="2:54" s="13" customFormat="1">
      <c r="B446" s="121"/>
      <c r="D446" s="116" t="s">
        <v>123</v>
      </c>
      <c r="E446" s="122" t="s">
        <v>1</v>
      </c>
      <c r="F446" s="123" t="s">
        <v>125</v>
      </c>
      <c r="H446" s="124"/>
      <c r="I446" s="125"/>
      <c r="K446" s="186"/>
      <c r="L446" s="175"/>
      <c r="M446" s="186"/>
      <c r="N446" s="161"/>
      <c r="O446" s="159"/>
      <c r="P446" s="160"/>
      <c r="Q446" s="222"/>
      <c r="AI446" s="122" t="s">
        <v>123</v>
      </c>
      <c r="AJ446" s="122" t="s">
        <v>67</v>
      </c>
      <c r="AK446" s="13" t="s">
        <v>122</v>
      </c>
      <c r="AL446" s="13" t="s">
        <v>28</v>
      </c>
      <c r="AM446" s="13" t="s">
        <v>65</v>
      </c>
      <c r="AN446" s="122" t="s">
        <v>116</v>
      </c>
    </row>
    <row r="447" spans="2:54" s="1" customFormat="1" ht="24.15" customHeight="1">
      <c r="B447" s="106"/>
      <c r="C447" s="107" t="s">
        <v>362</v>
      </c>
      <c r="D447" s="107" t="s">
        <v>118</v>
      </c>
      <c r="E447" s="108" t="s">
        <v>646</v>
      </c>
      <c r="F447" s="109" t="s">
        <v>647</v>
      </c>
      <c r="G447" s="110" t="s">
        <v>121</v>
      </c>
      <c r="H447" s="111"/>
      <c r="I447" s="112">
        <v>855</v>
      </c>
      <c r="J447" s="154">
        <f>ROUND(I447*H447,2)</f>
        <v>0</v>
      </c>
      <c r="K447" s="184"/>
      <c r="L447" s="161"/>
      <c r="M447" s="184">
        <v>0</v>
      </c>
      <c r="N447" s="161">
        <f t="shared" si="12"/>
        <v>0</v>
      </c>
      <c r="O447" s="159">
        <f t="shared" si="13"/>
        <v>0</v>
      </c>
      <c r="P447" s="160">
        <f t="shared" si="14"/>
        <v>0</v>
      </c>
      <c r="Q447" s="169"/>
      <c r="AG447" s="113" t="s">
        <v>122</v>
      </c>
      <c r="AI447" s="113" t="s">
        <v>118</v>
      </c>
      <c r="AJ447" s="113" t="s">
        <v>67</v>
      </c>
      <c r="AN447" s="17" t="s">
        <v>116</v>
      </c>
      <c r="AT447" s="114" t="e">
        <f>IF(#REF!="základní",J447,0)</f>
        <v>#REF!</v>
      </c>
      <c r="AU447" s="114" t="e">
        <f>IF(#REF!="snížená",J447,0)</f>
        <v>#REF!</v>
      </c>
      <c r="AV447" s="114" t="e">
        <f>IF(#REF!="zákl. přenesená",J447,0)</f>
        <v>#REF!</v>
      </c>
      <c r="AW447" s="114" t="e">
        <f>IF(#REF!="sníž. přenesená",J447,0)</f>
        <v>#REF!</v>
      </c>
      <c r="AX447" s="114" t="e">
        <f>IF(#REF!="nulová",J447,0)</f>
        <v>#REF!</v>
      </c>
      <c r="AY447" s="17" t="s">
        <v>65</v>
      </c>
      <c r="AZ447" s="114">
        <f>ROUND(I447*H447,2)</f>
        <v>0</v>
      </c>
      <c r="BA447" s="17" t="s">
        <v>122</v>
      </c>
      <c r="BB447" s="113" t="s">
        <v>1200</v>
      </c>
    </row>
    <row r="448" spans="2:54" s="14" customFormat="1">
      <c r="B448" s="126"/>
      <c r="D448" s="116" t="s">
        <v>123</v>
      </c>
      <c r="E448" s="127" t="s">
        <v>1</v>
      </c>
      <c r="F448" s="128" t="s">
        <v>1190</v>
      </c>
      <c r="H448" s="127"/>
      <c r="I448" s="129"/>
      <c r="K448" s="187"/>
      <c r="L448" s="176"/>
      <c r="M448" s="187"/>
      <c r="N448" s="161"/>
      <c r="O448" s="159"/>
      <c r="P448" s="160"/>
      <c r="Q448" s="223"/>
      <c r="AI448" s="127" t="s">
        <v>123</v>
      </c>
      <c r="AJ448" s="127" t="s">
        <v>67</v>
      </c>
      <c r="AK448" s="14" t="s">
        <v>65</v>
      </c>
      <c r="AL448" s="14" t="s">
        <v>28</v>
      </c>
      <c r="AM448" s="14" t="s">
        <v>57</v>
      </c>
      <c r="AN448" s="127" t="s">
        <v>116</v>
      </c>
    </row>
    <row r="449" spans="2:54" s="12" customFormat="1">
      <c r="B449" s="115"/>
      <c r="D449" s="116" t="s">
        <v>123</v>
      </c>
      <c r="E449" s="117" t="s">
        <v>1</v>
      </c>
      <c r="F449" s="118" t="s">
        <v>1201</v>
      </c>
      <c r="H449" s="119"/>
      <c r="I449" s="120"/>
      <c r="K449" s="185"/>
      <c r="L449" s="174"/>
      <c r="M449" s="185"/>
      <c r="N449" s="161"/>
      <c r="O449" s="159"/>
      <c r="P449" s="160"/>
      <c r="Q449" s="221"/>
      <c r="AI449" s="117" t="s">
        <v>123</v>
      </c>
      <c r="AJ449" s="117" t="s">
        <v>67</v>
      </c>
      <c r="AK449" s="12" t="s">
        <v>67</v>
      </c>
      <c r="AL449" s="12" t="s">
        <v>28</v>
      </c>
      <c r="AM449" s="12" t="s">
        <v>57</v>
      </c>
      <c r="AN449" s="117" t="s">
        <v>116</v>
      </c>
    </row>
    <row r="450" spans="2:54" s="12" customFormat="1">
      <c r="B450" s="115"/>
      <c r="D450" s="116" t="s">
        <v>123</v>
      </c>
      <c r="E450" s="117" t="s">
        <v>1</v>
      </c>
      <c r="F450" s="118" t="s">
        <v>1202</v>
      </c>
      <c r="H450" s="119"/>
      <c r="I450" s="120"/>
      <c r="K450" s="185"/>
      <c r="L450" s="174"/>
      <c r="M450" s="185"/>
      <c r="N450" s="161"/>
      <c r="O450" s="159"/>
      <c r="P450" s="160"/>
      <c r="Q450" s="221"/>
      <c r="AI450" s="117" t="s">
        <v>123</v>
      </c>
      <c r="AJ450" s="117" t="s">
        <v>67</v>
      </c>
      <c r="AK450" s="12" t="s">
        <v>67</v>
      </c>
      <c r="AL450" s="12" t="s">
        <v>28</v>
      </c>
      <c r="AM450" s="12" t="s">
        <v>57</v>
      </c>
      <c r="AN450" s="117" t="s">
        <v>116</v>
      </c>
    </row>
    <row r="451" spans="2:54" s="13" customFormat="1">
      <c r="B451" s="121"/>
      <c r="D451" s="116" t="s">
        <v>123</v>
      </c>
      <c r="E451" s="122" t="s">
        <v>1</v>
      </c>
      <c r="F451" s="123" t="s">
        <v>125</v>
      </c>
      <c r="H451" s="124"/>
      <c r="I451" s="125"/>
      <c r="K451" s="186"/>
      <c r="L451" s="175"/>
      <c r="M451" s="186"/>
      <c r="N451" s="161"/>
      <c r="O451" s="159"/>
      <c r="P451" s="160"/>
      <c r="Q451" s="222"/>
      <c r="AI451" s="122" t="s">
        <v>123</v>
      </c>
      <c r="AJ451" s="122" t="s">
        <v>67</v>
      </c>
      <c r="AK451" s="13" t="s">
        <v>122</v>
      </c>
      <c r="AL451" s="13" t="s">
        <v>28</v>
      </c>
      <c r="AM451" s="13" t="s">
        <v>65</v>
      </c>
      <c r="AN451" s="122" t="s">
        <v>116</v>
      </c>
    </row>
    <row r="452" spans="2:54" s="1" customFormat="1" ht="24.15" customHeight="1">
      <c r="B452" s="106"/>
      <c r="C452" s="107" t="s">
        <v>561</v>
      </c>
      <c r="D452" s="107" t="s">
        <v>118</v>
      </c>
      <c r="E452" s="108" t="s">
        <v>649</v>
      </c>
      <c r="F452" s="109" t="s">
        <v>650</v>
      </c>
      <c r="G452" s="110" t="s">
        <v>121</v>
      </c>
      <c r="H452" s="111"/>
      <c r="I452" s="112">
        <v>172</v>
      </c>
      <c r="J452" s="154">
        <f>ROUND(I452*H452,2)</f>
        <v>0</v>
      </c>
      <c r="K452" s="184"/>
      <c r="L452" s="161"/>
      <c r="M452" s="184">
        <v>0</v>
      </c>
      <c r="N452" s="161">
        <f t="shared" si="12"/>
        <v>0</v>
      </c>
      <c r="O452" s="159">
        <f t="shared" si="13"/>
        <v>0</v>
      </c>
      <c r="P452" s="160">
        <f t="shared" si="14"/>
        <v>0</v>
      </c>
      <c r="Q452" s="169"/>
      <c r="AG452" s="113" t="s">
        <v>122</v>
      </c>
      <c r="AI452" s="113" t="s">
        <v>118</v>
      </c>
      <c r="AJ452" s="113" t="s">
        <v>67</v>
      </c>
      <c r="AN452" s="17" t="s">
        <v>116</v>
      </c>
      <c r="AT452" s="114" t="e">
        <f>IF(#REF!="základní",J452,0)</f>
        <v>#REF!</v>
      </c>
      <c r="AU452" s="114" t="e">
        <f>IF(#REF!="snížená",J452,0)</f>
        <v>#REF!</v>
      </c>
      <c r="AV452" s="114" t="e">
        <f>IF(#REF!="zákl. přenesená",J452,0)</f>
        <v>#REF!</v>
      </c>
      <c r="AW452" s="114" t="e">
        <f>IF(#REF!="sníž. přenesená",J452,0)</f>
        <v>#REF!</v>
      </c>
      <c r="AX452" s="114" t="e">
        <f>IF(#REF!="nulová",J452,0)</f>
        <v>#REF!</v>
      </c>
      <c r="AY452" s="17" t="s">
        <v>65</v>
      </c>
      <c r="AZ452" s="114">
        <f>ROUND(I452*H452,2)</f>
        <v>0</v>
      </c>
      <c r="BA452" s="17" t="s">
        <v>122</v>
      </c>
      <c r="BB452" s="113" t="s">
        <v>1203</v>
      </c>
    </row>
    <row r="453" spans="2:54" s="1" customFormat="1" ht="24.15" customHeight="1">
      <c r="B453" s="106"/>
      <c r="C453" s="107" t="s">
        <v>368</v>
      </c>
      <c r="D453" s="107" t="s">
        <v>118</v>
      </c>
      <c r="E453" s="108" t="s">
        <v>1204</v>
      </c>
      <c r="F453" s="109" t="s">
        <v>1205</v>
      </c>
      <c r="G453" s="110" t="s">
        <v>212</v>
      </c>
      <c r="H453" s="111"/>
      <c r="I453" s="112">
        <v>37300</v>
      </c>
      <c r="J453" s="154">
        <f>ROUND(I453*H453,2)</f>
        <v>0</v>
      </c>
      <c r="K453" s="184"/>
      <c r="L453" s="161"/>
      <c r="M453" s="184">
        <v>0</v>
      </c>
      <c r="N453" s="161">
        <f t="shared" si="12"/>
        <v>0</v>
      </c>
      <c r="O453" s="159">
        <f t="shared" si="13"/>
        <v>0</v>
      </c>
      <c r="P453" s="160">
        <f t="shared" si="14"/>
        <v>0</v>
      </c>
      <c r="Q453" s="169"/>
      <c r="AG453" s="113" t="s">
        <v>122</v>
      </c>
      <c r="AI453" s="113" t="s">
        <v>118</v>
      </c>
      <c r="AJ453" s="113" t="s">
        <v>67</v>
      </c>
      <c r="AN453" s="17" t="s">
        <v>116</v>
      </c>
      <c r="AT453" s="114" t="e">
        <f>IF(#REF!="základní",J453,0)</f>
        <v>#REF!</v>
      </c>
      <c r="AU453" s="114" t="e">
        <f>IF(#REF!="snížená",J453,0)</f>
        <v>#REF!</v>
      </c>
      <c r="AV453" s="114" t="e">
        <f>IF(#REF!="zákl. přenesená",J453,0)</f>
        <v>#REF!</v>
      </c>
      <c r="AW453" s="114" t="e">
        <f>IF(#REF!="sníž. přenesená",J453,0)</f>
        <v>#REF!</v>
      </c>
      <c r="AX453" s="114" t="e">
        <f>IF(#REF!="nulová",J453,0)</f>
        <v>#REF!</v>
      </c>
      <c r="AY453" s="17" t="s">
        <v>65</v>
      </c>
      <c r="AZ453" s="114">
        <f>ROUND(I453*H453,2)</f>
        <v>0</v>
      </c>
      <c r="BA453" s="17" t="s">
        <v>122</v>
      </c>
      <c r="BB453" s="113" t="s">
        <v>1206</v>
      </c>
    </row>
    <row r="454" spans="2:54" s="14" customFormat="1">
      <c r="B454" s="126"/>
      <c r="D454" s="116" t="s">
        <v>123</v>
      </c>
      <c r="E454" s="127" t="s">
        <v>1</v>
      </c>
      <c r="F454" s="128" t="s">
        <v>602</v>
      </c>
      <c r="H454" s="127"/>
      <c r="I454" s="129"/>
      <c r="K454" s="187"/>
      <c r="L454" s="176"/>
      <c r="M454" s="187"/>
      <c r="N454" s="161"/>
      <c r="O454" s="159"/>
      <c r="P454" s="160"/>
      <c r="Q454" s="223"/>
      <c r="AI454" s="127" t="s">
        <v>123</v>
      </c>
      <c r="AJ454" s="127" t="s">
        <v>67</v>
      </c>
      <c r="AK454" s="14" t="s">
        <v>65</v>
      </c>
      <c r="AL454" s="14" t="s">
        <v>28</v>
      </c>
      <c r="AM454" s="14" t="s">
        <v>57</v>
      </c>
      <c r="AN454" s="127" t="s">
        <v>116</v>
      </c>
    </row>
    <row r="455" spans="2:54" s="12" customFormat="1">
      <c r="B455" s="115"/>
      <c r="D455" s="116" t="s">
        <v>123</v>
      </c>
      <c r="E455" s="117" t="s">
        <v>1</v>
      </c>
      <c r="F455" s="118" t="s">
        <v>1207</v>
      </c>
      <c r="H455" s="119"/>
      <c r="I455" s="120"/>
      <c r="K455" s="185"/>
      <c r="L455" s="174"/>
      <c r="M455" s="185"/>
      <c r="N455" s="161"/>
      <c r="O455" s="159"/>
      <c r="P455" s="160"/>
      <c r="Q455" s="221"/>
      <c r="AI455" s="117" t="s">
        <v>123</v>
      </c>
      <c r="AJ455" s="117" t="s">
        <v>67</v>
      </c>
      <c r="AK455" s="12" t="s">
        <v>67</v>
      </c>
      <c r="AL455" s="12" t="s">
        <v>28</v>
      </c>
      <c r="AM455" s="12" t="s">
        <v>57</v>
      </c>
      <c r="AN455" s="117" t="s">
        <v>116</v>
      </c>
    </row>
    <row r="456" spans="2:54" s="13" customFormat="1">
      <c r="B456" s="121"/>
      <c r="D456" s="116" t="s">
        <v>123</v>
      </c>
      <c r="E456" s="122" t="s">
        <v>1</v>
      </c>
      <c r="F456" s="123" t="s">
        <v>125</v>
      </c>
      <c r="H456" s="124"/>
      <c r="I456" s="125"/>
      <c r="K456" s="186"/>
      <c r="L456" s="175"/>
      <c r="M456" s="186"/>
      <c r="N456" s="161"/>
      <c r="O456" s="159"/>
      <c r="P456" s="160"/>
      <c r="Q456" s="222"/>
      <c r="AI456" s="122" t="s">
        <v>123</v>
      </c>
      <c r="AJ456" s="122" t="s">
        <v>67</v>
      </c>
      <c r="AK456" s="13" t="s">
        <v>122</v>
      </c>
      <c r="AL456" s="13" t="s">
        <v>28</v>
      </c>
      <c r="AM456" s="13" t="s">
        <v>65</v>
      </c>
      <c r="AN456" s="122" t="s">
        <v>116</v>
      </c>
    </row>
    <row r="457" spans="2:54" s="11" customFormat="1" ht="22.95" customHeight="1">
      <c r="B457" s="97"/>
      <c r="D457" s="98" t="s">
        <v>56</v>
      </c>
      <c r="E457" s="104" t="s">
        <v>137</v>
      </c>
      <c r="F457" s="104" t="s">
        <v>267</v>
      </c>
      <c r="I457" s="100"/>
      <c r="J457" s="105">
        <f>SUM(J458:J482)</f>
        <v>0</v>
      </c>
      <c r="K457" s="189"/>
      <c r="L457" s="177"/>
      <c r="M457" s="189"/>
      <c r="N457" s="161"/>
      <c r="O457" s="159"/>
      <c r="P457" s="160"/>
      <c r="Q457" s="220"/>
      <c r="AG457" s="98" t="s">
        <v>65</v>
      </c>
      <c r="AI457" s="102" t="s">
        <v>56</v>
      </c>
      <c r="AJ457" s="102" t="s">
        <v>65</v>
      </c>
      <c r="AN457" s="98" t="s">
        <v>116</v>
      </c>
      <c r="AZ457" s="103">
        <f>SUM(AZ458:AZ485)</f>
        <v>0</v>
      </c>
    </row>
    <row r="458" spans="2:54" s="1" customFormat="1" ht="24.15" customHeight="1">
      <c r="B458" s="106"/>
      <c r="C458" s="107" t="s">
        <v>569</v>
      </c>
      <c r="D458" s="107" t="s">
        <v>118</v>
      </c>
      <c r="E458" s="108" t="s">
        <v>1208</v>
      </c>
      <c r="F458" s="109" t="s">
        <v>1209</v>
      </c>
      <c r="G458" s="110" t="s">
        <v>121</v>
      </c>
      <c r="H458" s="111"/>
      <c r="I458" s="112">
        <v>124</v>
      </c>
      <c r="J458" s="154">
        <f>ROUND(I458*H458,2)</f>
        <v>0</v>
      </c>
      <c r="K458" s="184"/>
      <c r="L458" s="161"/>
      <c r="M458" s="184">
        <v>0</v>
      </c>
      <c r="N458" s="161">
        <f t="shared" ref="N458:N522" si="15">M458*I458</f>
        <v>0</v>
      </c>
      <c r="O458" s="159">
        <f t="shared" ref="O458:O522" si="16">H458-M458-K458</f>
        <v>0</v>
      </c>
      <c r="P458" s="160">
        <f t="shared" ref="P458:P522" si="17">J458-N458-L458</f>
        <v>0</v>
      </c>
      <c r="Q458" s="169"/>
      <c r="AG458" s="113" t="s">
        <v>122</v>
      </c>
      <c r="AI458" s="113" t="s">
        <v>118</v>
      </c>
      <c r="AJ458" s="113" t="s">
        <v>67</v>
      </c>
      <c r="AN458" s="17" t="s">
        <v>116</v>
      </c>
      <c r="AT458" s="114" t="e">
        <f>IF(#REF!="základní",J458,0)</f>
        <v>#REF!</v>
      </c>
      <c r="AU458" s="114" t="e">
        <f>IF(#REF!="snížená",J458,0)</f>
        <v>#REF!</v>
      </c>
      <c r="AV458" s="114" t="e">
        <f>IF(#REF!="zákl. přenesená",J458,0)</f>
        <v>#REF!</v>
      </c>
      <c r="AW458" s="114" t="e">
        <f>IF(#REF!="sníž. přenesená",J458,0)</f>
        <v>#REF!</v>
      </c>
      <c r="AX458" s="114" t="e">
        <f>IF(#REF!="nulová",J458,0)</f>
        <v>#REF!</v>
      </c>
      <c r="AY458" s="17" t="s">
        <v>65</v>
      </c>
      <c r="AZ458" s="114">
        <f>ROUND(I458*H458,2)</f>
        <v>0</v>
      </c>
      <c r="BA458" s="17" t="s">
        <v>122</v>
      </c>
      <c r="BB458" s="113" t="s">
        <v>1210</v>
      </c>
    </row>
    <row r="459" spans="2:54" s="12" customFormat="1">
      <c r="B459" s="115"/>
      <c r="D459" s="116" t="s">
        <v>123</v>
      </c>
      <c r="E459" s="117" t="s">
        <v>1</v>
      </c>
      <c r="F459" s="118" t="s">
        <v>1211</v>
      </c>
      <c r="H459" s="119"/>
      <c r="I459" s="120"/>
      <c r="K459" s="185"/>
      <c r="L459" s="174"/>
      <c r="M459" s="185"/>
      <c r="N459" s="161"/>
      <c r="O459" s="159"/>
      <c r="P459" s="160"/>
      <c r="Q459" s="221"/>
      <c r="AI459" s="117" t="s">
        <v>123</v>
      </c>
      <c r="AJ459" s="117" t="s">
        <v>67</v>
      </c>
      <c r="AK459" s="12" t="s">
        <v>67</v>
      </c>
      <c r="AL459" s="12" t="s">
        <v>28</v>
      </c>
      <c r="AM459" s="12" t="s">
        <v>57</v>
      </c>
      <c r="AN459" s="117" t="s">
        <v>116</v>
      </c>
    </row>
    <row r="460" spans="2:54" s="12" customFormat="1">
      <c r="B460" s="115"/>
      <c r="D460" s="116" t="s">
        <v>123</v>
      </c>
      <c r="E460" s="117" t="s">
        <v>1</v>
      </c>
      <c r="F460" s="118" t="s">
        <v>1212</v>
      </c>
      <c r="H460" s="119"/>
      <c r="I460" s="120"/>
      <c r="K460" s="185"/>
      <c r="L460" s="174"/>
      <c r="M460" s="185"/>
      <c r="N460" s="161"/>
      <c r="O460" s="159"/>
      <c r="P460" s="160"/>
      <c r="Q460" s="221"/>
      <c r="AI460" s="117" t="s">
        <v>123</v>
      </c>
      <c r="AJ460" s="117" t="s">
        <v>67</v>
      </c>
      <c r="AK460" s="12" t="s">
        <v>67</v>
      </c>
      <c r="AL460" s="12" t="s">
        <v>28</v>
      </c>
      <c r="AM460" s="12" t="s">
        <v>57</v>
      </c>
      <c r="AN460" s="117" t="s">
        <v>116</v>
      </c>
    </row>
    <row r="461" spans="2:54" s="13" customFormat="1">
      <c r="B461" s="121"/>
      <c r="D461" s="116" t="s">
        <v>123</v>
      </c>
      <c r="E461" s="122" t="s">
        <v>1</v>
      </c>
      <c r="F461" s="123" t="s">
        <v>125</v>
      </c>
      <c r="H461" s="124"/>
      <c r="I461" s="125"/>
      <c r="K461" s="186"/>
      <c r="L461" s="175"/>
      <c r="M461" s="186"/>
      <c r="N461" s="161"/>
      <c r="O461" s="159"/>
      <c r="P461" s="160"/>
      <c r="Q461" s="222"/>
      <c r="AI461" s="122" t="s">
        <v>123</v>
      </c>
      <c r="AJ461" s="122" t="s">
        <v>67</v>
      </c>
      <c r="AK461" s="13" t="s">
        <v>122</v>
      </c>
      <c r="AL461" s="13" t="s">
        <v>28</v>
      </c>
      <c r="AM461" s="13" t="s">
        <v>65</v>
      </c>
      <c r="AN461" s="122" t="s">
        <v>116</v>
      </c>
    </row>
    <row r="462" spans="2:54" s="1" customFormat="1" ht="21.75" customHeight="1">
      <c r="B462" s="106"/>
      <c r="C462" s="107" t="s">
        <v>372</v>
      </c>
      <c r="D462" s="107" t="s">
        <v>118</v>
      </c>
      <c r="E462" s="108" t="s">
        <v>1213</v>
      </c>
      <c r="F462" s="109" t="s">
        <v>1214</v>
      </c>
      <c r="G462" s="110" t="s">
        <v>121</v>
      </c>
      <c r="H462" s="111"/>
      <c r="I462" s="112">
        <v>306</v>
      </c>
      <c r="J462" s="154">
        <f>ROUND(I462*H462,2)</f>
        <v>0</v>
      </c>
      <c r="K462" s="184"/>
      <c r="L462" s="161"/>
      <c r="M462" s="184">
        <v>0</v>
      </c>
      <c r="N462" s="161">
        <f t="shared" si="15"/>
        <v>0</v>
      </c>
      <c r="O462" s="159">
        <f t="shared" si="16"/>
        <v>0</v>
      </c>
      <c r="P462" s="160">
        <f t="shared" si="17"/>
        <v>0</v>
      </c>
      <c r="Q462" s="169"/>
      <c r="AG462" s="113" t="s">
        <v>122</v>
      </c>
      <c r="AI462" s="113" t="s">
        <v>118</v>
      </c>
      <c r="AJ462" s="113" t="s">
        <v>67</v>
      </c>
      <c r="AN462" s="17" t="s">
        <v>116</v>
      </c>
      <c r="AT462" s="114" t="e">
        <f>IF(#REF!="základní",J462,0)</f>
        <v>#REF!</v>
      </c>
      <c r="AU462" s="114" t="e">
        <f>IF(#REF!="snížená",J462,0)</f>
        <v>#REF!</v>
      </c>
      <c r="AV462" s="114" t="e">
        <f>IF(#REF!="zákl. přenesená",J462,0)</f>
        <v>#REF!</v>
      </c>
      <c r="AW462" s="114" t="e">
        <f>IF(#REF!="sníž. přenesená",J462,0)</f>
        <v>#REF!</v>
      </c>
      <c r="AX462" s="114" t="e">
        <f>IF(#REF!="nulová",J462,0)</f>
        <v>#REF!</v>
      </c>
      <c r="AY462" s="17" t="s">
        <v>65</v>
      </c>
      <c r="AZ462" s="114">
        <f>ROUND(I462*H462,2)</f>
        <v>0</v>
      </c>
      <c r="BA462" s="17" t="s">
        <v>122</v>
      </c>
      <c r="BB462" s="113" t="s">
        <v>1215</v>
      </c>
    </row>
    <row r="463" spans="2:54" s="12" customFormat="1">
      <c r="B463" s="115"/>
      <c r="D463" s="116" t="s">
        <v>123</v>
      </c>
      <c r="E463" s="117" t="s">
        <v>1</v>
      </c>
      <c r="F463" s="118" t="s">
        <v>1211</v>
      </c>
      <c r="H463" s="119"/>
      <c r="I463" s="120"/>
      <c r="K463" s="185"/>
      <c r="L463" s="174"/>
      <c r="M463" s="185"/>
      <c r="N463" s="161"/>
      <c r="O463" s="159"/>
      <c r="P463" s="160"/>
      <c r="Q463" s="221"/>
      <c r="AI463" s="117" t="s">
        <v>123</v>
      </c>
      <c r="AJ463" s="117" t="s">
        <v>67</v>
      </c>
      <c r="AK463" s="12" t="s">
        <v>67</v>
      </c>
      <c r="AL463" s="12" t="s">
        <v>28</v>
      </c>
      <c r="AM463" s="12" t="s">
        <v>57</v>
      </c>
      <c r="AN463" s="117" t="s">
        <v>116</v>
      </c>
    </row>
    <row r="464" spans="2:54" s="12" customFormat="1">
      <c r="B464" s="115"/>
      <c r="D464" s="116" t="s">
        <v>123</v>
      </c>
      <c r="E464" s="117" t="s">
        <v>1</v>
      </c>
      <c r="F464" s="118" t="s">
        <v>1212</v>
      </c>
      <c r="H464" s="119"/>
      <c r="I464" s="120"/>
      <c r="K464" s="185"/>
      <c r="L464" s="174"/>
      <c r="M464" s="185"/>
      <c r="N464" s="161"/>
      <c r="O464" s="159"/>
      <c r="P464" s="160"/>
      <c r="Q464" s="221"/>
      <c r="AI464" s="117" t="s">
        <v>123</v>
      </c>
      <c r="AJ464" s="117" t="s">
        <v>67</v>
      </c>
      <c r="AK464" s="12" t="s">
        <v>67</v>
      </c>
      <c r="AL464" s="12" t="s">
        <v>28</v>
      </c>
      <c r="AM464" s="12" t="s">
        <v>57</v>
      </c>
      <c r="AN464" s="117" t="s">
        <v>116</v>
      </c>
    </row>
    <row r="465" spans="2:54" s="13" customFormat="1">
      <c r="B465" s="121"/>
      <c r="D465" s="116" t="s">
        <v>123</v>
      </c>
      <c r="E465" s="122" t="s">
        <v>1</v>
      </c>
      <c r="F465" s="123" t="s">
        <v>125</v>
      </c>
      <c r="H465" s="124"/>
      <c r="I465" s="125"/>
      <c r="K465" s="186"/>
      <c r="L465" s="175"/>
      <c r="M465" s="186"/>
      <c r="N465" s="161"/>
      <c r="O465" s="159"/>
      <c r="P465" s="160"/>
      <c r="Q465" s="222"/>
      <c r="AI465" s="122" t="s">
        <v>123</v>
      </c>
      <c r="AJ465" s="122" t="s">
        <v>67</v>
      </c>
      <c r="AK465" s="13" t="s">
        <v>122</v>
      </c>
      <c r="AL465" s="13" t="s">
        <v>28</v>
      </c>
      <c r="AM465" s="13" t="s">
        <v>65</v>
      </c>
      <c r="AN465" s="122" t="s">
        <v>116</v>
      </c>
    </row>
    <row r="466" spans="2:54" s="1" customFormat="1" ht="33" customHeight="1">
      <c r="B466" s="106"/>
      <c r="C466" s="107" t="s">
        <v>578</v>
      </c>
      <c r="D466" s="107" t="s">
        <v>118</v>
      </c>
      <c r="E466" s="108" t="s">
        <v>329</v>
      </c>
      <c r="F466" s="109" t="s">
        <v>330</v>
      </c>
      <c r="G466" s="110" t="s">
        <v>121</v>
      </c>
      <c r="H466" s="111"/>
      <c r="I466" s="112">
        <v>342</v>
      </c>
      <c r="J466" s="154">
        <f>ROUND(I466*H466,2)</f>
        <v>0</v>
      </c>
      <c r="K466" s="184"/>
      <c r="L466" s="161"/>
      <c r="M466" s="184">
        <v>0</v>
      </c>
      <c r="N466" s="161">
        <f t="shared" si="15"/>
        <v>0</v>
      </c>
      <c r="O466" s="159">
        <f t="shared" si="16"/>
        <v>0</v>
      </c>
      <c r="P466" s="160">
        <f t="shared" si="17"/>
        <v>0</v>
      </c>
      <c r="Q466" s="169"/>
      <c r="AG466" s="113" t="s">
        <v>122</v>
      </c>
      <c r="AI466" s="113" t="s">
        <v>118</v>
      </c>
      <c r="AJ466" s="113" t="s">
        <v>67</v>
      </c>
      <c r="AN466" s="17" t="s">
        <v>116</v>
      </c>
      <c r="AT466" s="114" t="e">
        <f>IF(#REF!="základní",J466,0)</f>
        <v>#REF!</v>
      </c>
      <c r="AU466" s="114" t="e">
        <f>IF(#REF!="snížená",J466,0)</f>
        <v>#REF!</v>
      </c>
      <c r="AV466" s="114" t="e">
        <f>IF(#REF!="zákl. přenesená",J466,0)</f>
        <v>#REF!</v>
      </c>
      <c r="AW466" s="114" t="e">
        <f>IF(#REF!="sníž. přenesená",J466,0)</f>
        <v>#REF!</v>
      </c>
      <c r="AX466" s="114" t="e">
        <f>IF(#REF!="nulová",J466,0)</f>
        <v>#REF!</v>
      </c>
      <c r="AY466" s="17" t="s">
        <v>65</v>
      </c>
      <c r="AZ466" s="114">
        <f>ROUND(I466*H466,2)</f>
        <v>0</v>
      </c>
      <c r="BA466" s="17" t="s">
        <v>122</v>
      </c>
      <c r="BB466" s="113" t="s">
        <v>1216</v>
      </c>
    </row>
    <row r="467" spans="2:54" s="14" customFormat="1">
      <c r="B467" s="126"/>
      <c r="D467" s="116" t="s">
        <v>123</v>
      </c>
      <c r="E467" s="127" t="s">
        <v>1</v>
      </c>
      <c r="F467" s="128" t="s">
        <v>312</v>
      </c>
      <c r="H467" s="127"/>
      <c r="I467" s="129"/>
      <c r="K467" s="187"/>
      <c r="L467" s="176"/>
      <c r="M467" s="187"/>
      <c r="N467" s="161"/>
      <c r="O467" s="159"/>
      <c r="P467" s="160"/>
      <c r="Q467" s="223"/>
      <c r="AI467" s="127" t="s">
        <v>123</v>
      </c>
      <c r="AJ467" s="127" t="s">
        <v>67</v>
      </c>
      <c r="AK467" s="14" t="s">
        <v>65</v>
      </c>
      <c r="AL467" s="14" t="s">
        <v>28</v>
      </c>
      <c r="AM467" s="14" t="s">
        <v>57</v>
      </c>
      <c r="AN467" s="127" t="s">
        <v>116</v>
      </c>
    </row>
    <row r="468" spans="2:54" s="12" customFormat="1">
      <c r="B468" s="115"/>
      <c r="D468" s="116" t="s">
        <v>123</v>
      </c>
      <c r="E468" s="117" t="s">
        <v>1</v>
      </c>
      <c r="F468" s="118" t="s">
        <v>1217</v>
      </c>
      <c r="H468" s="119"/>
      <c r="I468" s="120"/>
      <c r="K468" s="185"/>
      <c r="L468" s="174"/>
      <c r="M468" s="185"/>
      <c r="N468" s="161"/>
      <c r="O468" s="159"/>
      <c r="P468" s="160"/>
      <c r="Q468" s="221"/>
      <c r="AI468" s="117" t="s">
        <v>123</v>
      </c>
      <c r="AJ468" s="117" t="s">
        <v>67</v>
      </c>
      <c r="AK468" s="12" t="s">
        <v>67</v>
      </c>
      <c r="AL468" s="12" t="s">
        <v>28</v>
      </c>
      <c r="AM468" s="12" t="s">
        <v>57</v>
      </c>
      <c r="AN468" s="117" t="s">
        <v>116</v>
      </c>
    </row>
    <row r="469" spans="2:54" s="13" customFormat="1">
      <c r="B469" s="121"/>
      <c r="D469" s="116" t="s">
        <v>123</v>
      </c>
      <c r="E469" s="122" t="s">
        <v>1</v>
      </c>
      <c r="F469" s="123" t="s">
        <v>125</v>
      </c>
      <c r="H469" s="124"/>
      <c r="I469" s="125"/>
      <c r="K469" s="186"/>
      <c r="L469" s="175"/>
      <c r="M469" s="186"/>
      <c r="N469" s="161"/>
      <c r="O469" s="159"/>
      <c r="P469" s="160"/>
      <c r="Q469" s="222"/>
      <c r="AI469" s="122" t="s">
        <v>123</v>
      </c>
      <c r="AJ469" s="122" t="s">
        <v>67</v>
      </c>
      <c r="AK469" s="13" t="s">
        <v>122</v>
      </c>
      <c r="AL469" s="13" t="s">
        <v>28</v>
      </c>
      <c r="AM469" s="13" t="s">
        <v>65</v>
      </c>
      <c r="AN469" s="122" t="s">
        <v>116</v>
      </c>
    </row>
    <row r="470" spans="2:54" s="1" customFormat="1" ht="24.15" customHeight="1">
      <c r="B470" s="106"/>
      <c r="C470" s="107" t="s">
        <v>379</v>
      </c>
      <c r="D470" s="107" t="s">
        <v>118</v>
      </c>
      <c r="E470" s="108" t="s">
        <v>335</v>
      </c>
      <c r="F470" s="109" t="s">
        <v>336</v>
      </c>
      <c r="G470" s="110" t="s">
        <v>121</v>
      </c>
      <c r="H470" s="111"/>
      <c r="I470" s="112">
        <v>39.200000000000003</v>
      </c>
      <c r="J470" s="154">
        <f>ROUND(I470*H470,2)</f>
        <v>0</v>
      </c>
      <c r="K470" s="184"/>
      <c r="L470" s="161"/>
      <c r="M470" s="184">
        <v>0</v>
      </c>
      <c r="N470" s="161">
        <f t="shared" si="15"/>
        <v>0</v>
      </c>
      <c r="O470" s="159">
        <f t="shared" si="16"/>
        <v>0</v>
      </c>
      <c r="P470" s="160">
        <f t="shared" si="17"/>
        <v>0</v>
      </c>
      <c r="Q470" s="169"/>
      <c r="AG470" s="113" t="s">
        <v>122</v>
      </c>
      <c r="AI470" s="113" t="s">
        <v>118</v>
      </c>
      <c r="AJ470" s="113" t="s">
        <v>67</v>
      </c>
      <c r="AN470" s="17" t="s">
        <v>116</v>
      </c>
      <c r="AT470" s="114" t="e">
        <f>IF(#REF!="základní",J470,0)</f>
        <v>#REF!</v>
      </c>
      <c r="AU470" s="114" t="e">
        <f>IF(#REF!="snížená",J470,0)</f>
        <v>#REF!</v>
      </c>
      <c r="AV470" s="114" t="e">
        <f>IF(#REF!="zákl. přenesená",J470,0)</f>
        <v>#REF!</v>
      </c>
      <c r="AW470" s="114" t="e">
        <f>IF(#REF!="sníž. přenesená",J470,0)</f>
        <v>#REF!</v>
      </c>
      <c r="AX470" s="114" t="e">
        <f>IF(#REF!="nulová",J470,0)</f>
        <v>#REF!</v>
      </c>
      <c r="AY470" s="17" t="s">
        <v>65</v>
      </c>
      <c r="AZ470" s="114">
        <f>ROUND(I470*H470,2)</f>
        <v>0</v>
      </c>
      <c r="BA470" s="17" t="s">
        <v>122</v>
      </c>
      <c r="BB470" s="113" t="s">
        <v>1218</v>
      </c>
    </row>
    <row r="471" spans="2:54" s="14" customFormat="1">
      <c r="B471" s="126"/>
      <c r="D471" s="116" t="s">
        <v>123</v>
      </c>
      <c r="E471" s="127" t="s">
        <v>1</v>
      </c>
      <c r="F471" s="128" t="s">
        <v>312</v>
      </c>
      <c r="H471" s="127"/>
      <c r="I471" s="129"/>
      <c r="K471" s="187"/>
      <c r="L471" s="176"/>
      <c r="M471" s="187"/>
      <c r="N471" s="161"/>
      <c r="O471" s="159"/>
      <c r="P471" s="160"/>
      <c r="Q471" s="223"/>
      <c r="AI471" s="127" t="s">
        <v>123</v>
      </c>
      <c r="AJ471" s="127" t="s">
        <v>67</v>
      </c>
      <c r="AK471" s="14" t="s">
        <v>65</v>
      </c>
      <c r="AL471" s="14" t="s">
        <v>28</v>
      </c>
      <c r="AM471" s="14" t="s">
        <v>57</v>
      </c>
      <c r="AN471" s="127" t="s">
        <v>116</v>
      </c>
    </row>
    <row r="472" spans="2:54" s="12" customFormat="1" ht="20.399999999999999">
      <c r="B472" s="115"/>
      <c r="D472" s="116" t="s">
        <v>123</v>
      </c>
      <c r="E472" s="117" t="s">
        <v>1</v>
      </c>
      <c r="F472" s="118" t="s">
        <v>1219</v>
      </c>
      <c r="H472" s="119"/>
      <c r="I472" s="120"/>
      <c r="K472" s="185"/>
      <c r="L472" s="174"/>
      <c r="M472" s="185"/>
      <c r="N472" s="161"/>
      <c r="O472" s="159"/>
      <c r="P472" s="160"/>
      <c r="Q472" s="221"/>
      <c r="AI472" s="117" t="s">
        <v>123</v>
      </c>
      <c r="AJ472" s="117" t="s">
        <v>67</v>
      </c>
      <c r="AK472" s="12" t="s">
        <v>67</v>
      </c>
      <c r="AL472" s="12" t="s">
        <v>28</v>
      </c>
      <c r="AM472" s="12" t="s">
        <v>57</v>
      </c>
      <c r="AN472" s="117" t="s">
        <v>116</v>
      </c>
    </row>
    <row r="473" spans="2:54" s="13" customFormat="1">
      <c r="B473" s="121"/>
      <c r="D473" s="116" t="s">
        <v>123</v>
      </c>
      <c r="E473" s="122" t="s">
        <v>1</v>
      </c>
      <c r="F473" s="123" t="s">
        <v>125</v>
      </c>
      <c r="H473" s="124"/>
      <c r="I473" s="125"/>
      <c r="K473" s="186"/>
      <c r="L473" s="175"/>
      <c r="M473" s="186"/>
      <c r="N473" s="161"/>
      <c r="O473" s="159"/>
      <c r="P473" s="160"/>
      <c r="Q473" s="222"/>
      <c r="AI473" s="122" t="s">
        <v>123</v>
      </c>
      <c r="AJ473" s="122" t="s">
        <v>67</v>
      </c>
      <c r="AK473" s="13" t="s">
        <v>122</v>
      </c>
      <c r="AL473" s="13" t="s">
        <v>28</v>
      </c>
      <c r="AM473" s="13" t="s">
        <v>65</v>
      </c>
      <c r="AN473" s="122" t="s">
        <v>116</v>
      </c>
    </row>
    <row r="474" spans="2:54" s="1" customFormat="1" ht="24.15" customHeight="1">
      <c r="B474" s="106"/>
      <c r="C474" s="107" t="s">
        <v>1220</v>
      </c>
      <c r="D474" s="107" t="s">
        <v>118</v>
      </c>
      <c r="E474" s="108" t="s">
        <v>340</v>
      </c>
      <c r="F474" s="109" t="s">
        <v>341</v>
      </c>
      <c r="G474" s="110" t="s">
        <v>121</v>
      </c>
      <c r="H474" s="111"/>
      <c r="I474" s="112">
        <v>23.8</v>
      </c>
      <c r="J474" s="154">
        <f>ROUND(I474*H474,2)</f>
        <v>0</v>
      </c>
      <c r="K474" s="184"/>
      <c r="L474" s="161"/>
      <c r="M474" s="184">
        <v>0</v>
      </c>
      <c r="N474" s="161">
        <f t="shared" si="15"/>
        <v>0</v>
      </c>
      <c r="O474" s="159">
        <f t="shared" si="16"/>
        <v>0</v>
      </c>
      <c r="P474" s="160">
        <f t="shared" si="17"/>
        <v>0</v>
      </c>
      <c r="Q474" s="169"/>
      <c r="AG474" s="113" t="s">
        <v>122</v>
      </c>
      <c r="AI474" s="113" t="s">
        <v>118</v>
      </c>
      <c r="AJ474" s="113" t="s">
        <v>67</v>
      </c>
      <c r="AN474" s="17" t="s">
        <v>116</v>
      </c>
      <c r="AT474" s="114" t="e">
        <f>IF(#REF!="základní",J474,0)</f>
        <v>#REF!</v>
      </c>
      <c r="AU474" s="114" t="e">
        <f>IF(#REF!="snížená",J474,0)</f>
        <v>#REF!</v>
      </c>
      <c r="AV474" s="114" t="e">
        <f>IF(#REF!="zákl. přenesená",J474,0)</f>
        <v>#REF!</v>
      </c>
      <c r="AW474" s="114" t="e">
        <f>IF(#REF!="sníž. přenesená",J474,0)</f>
        <v>#REF!</v>
      </c>
      <c r="AX474" s="114" t="e">
        <f>IF(#REF!="nulová",J474,0)</f>
        <v>#REF!</v>
      </c>
      <c r="AY474" s="17" t="s">
        <v>65</v>
      </c>
      <c r="AZ474" s="114">
        <f>ROUND(I474*H474,2)</f>
        <v>0</v>
      </c>
      <c r="BA474" s="17" t="s">
        <v>122</v>
      </c>
      <c r="BB474" s="113" t="s">
        <v>1221</v>
      </c>
    </row>
    <row r="475" spans="2:54" s="14" customFormat="1">
      <c r="B475" s="126"/>
      <c r="D475" s="116" t="s">
        <v>123</v>
      </c>
      <c r="E475" s="127" t="s">
        <v>1</v>
      </c>
      <c r="F475" s="128" t="s">
        <v>312</v>
      </c>
      <c r="H475" s="127"/>
      <c r="I475" s="129"/>
      <c r="K475" s="187"/>
      <c r="L475" s="176"/>
      <c r="M475" s="187"/>
      <c r="N475" s="161"/>
      <c r="O475" s="159"/>
      <c r="P475" s="160"/>
      <c r="Q475" s="223"/>
      <c r="AI475" s="127" t="s">
        <v>123</v>
      </c>
      <c r="AJ475" s="127" t="s">
        <v>67</v>
      </c>
      <c r="AK475" s="14" t="s">
        <v>65</v>
      </c>
      <c r="AL475" s="14" t="s">
        <v>28</v>
      </c>
      <c r="AM475" s="14" t="s">
        <v>57</v>
      </c>
      <c r="AN475" s="127" t="s">
        <v>116</v>
      </c>
    </row>
    <row r="476" spans="2:54" s="12" customFormat="1" ht="20.399999999999999">
      <c r="B476" s="115"/>
      <c r="D476" s="116" t="s">
        <v>123</v>
      </c>
      <c r="E476" s="117" t="s">
        <v>1</v>
      </c>
      <c r="F476" s="118" t="s">
        <v>1222</v>
      </c>
      <c r="H476" s="119"/>
      <c r="I476" s="120"/>
      <c r="K476" s="185"/>
      <c r="L476" s="174"/>
      <c r="M476" s="185"/>
      <c r="N476" s="161"/>
      <c r="O476" s="159"/>
      <c r="P476" s="160"/>
      <c r="Q476" s="221"/>
      <c r="AI476" s="117" t="s">
        <v>123</v>
      </c>
      <c r="AJ476" s="117" t="s">
        <v>67</v>
      </c>
      <c r="AK476" s="12" t="s">
        <v>67</v>
      </c>
      <c r="AL476" s="12" t="s">
        <v>28</v>
      </c>
      <c r="AM476" s="12" t="s">
        <v>57</v>
      </c>
      <c r="AN476" s="117" t="s">
        <v>116</v>
      </c>
    </row>
    <row r="477" spans="2:54" s="13" customFormat="1">
      <c r="B477" s="121"/>
      <c r="D477" s="116" t="s">
        <v>123</v>
      </c>
      <c r="E477" s="122" t="s">
        <v>1</v>
      </c>
      <c r="F477" s="123" t="s">
        <v>125</v>
      </c>
      <c r="H477" s="124"/>
      <c r="I477" s="125"/>
      <c r="K477" s="186"/>
      <c r="L477" s="175"/>
      <c r="M477" s="186"/>
      <c r="N477" s="161"/>
      <c r="O477" s="159"/>
      <c r="P477" s="160"/>
      <c r="Q477" s="222"/>
      <c r="AI477" s="122" t="s">
        <v>123</v>
      </c>
      <c r="AJ477" s="122" t="s">
        <v>67</v>
      </c>
      <c r="AK477" s="13" t="s">
        <v>122</v>
      </c>
      <c r="AL477" s="13" t="s">
        <v>28</v>
      </c>
      <c r="AM477" s="13" t="s">
        <v>65</v>
      </c>
      <c r="AN477" s="122" t="s">
        <v>116</v>
      </c>
    </row>
    <row r="478" spans="2:54" s="1" customFormat="1" ht="24.15" customHeight="1">
      <c r="B478" s="106"/>
      <c r="C478" s="107" t="s">
        <v>383</v>
      </c>
      <c r="D478" s="107" t="s">
        <v>118</v>
      </c>
      <c r="E478" s="108" t="s">
        <v>346</v>
      </c>
      <c r="F478" s="109" t="s">
        <v>347</v>
      </c>
      <c r="G478" s="110" t="s">
        <v>121</v>
      </c>
      <c r="H478" s="111"/>
      <c r="I478" s="112">
        <v>377.6</v>
      </c>
      <c r="J478" s="154">
        <f>ROUND(I478*H478,2)</f>
        <v>0</v>
      </c>
      <c r="K478" s="184"/>
      <c r="L478" s="161"/>
      <c r="M478" s="184">
        <v>0</v>
      </c>
      <c r="N478" s="161">
        <f t="shared" si="15"/>
        <v>0</v>
      </c>
      <c r="O478" s="159">
        <f t="shared" si="16"/>
        <v>0</v>
      </c>
      <c r="P478" s="160">
        <f t="shared" si="17"/>
        <v>0</v>
      </c>
      <c r="Q478" s="169"/>
      <c r="AG478" s="113" t="s">
        <v>122</v>
      </c>
      <c r="AI478" s="113" t="s">
        <v>118</v>
      </c>
      <c r="AJ478" s="113" t="s">
        <v>67</v>
      </c>
      <c r="AN478" s="17" t="s">
        <v>116</v>
      </c>
      <c r="AT478" s="114" t="e">
        <f>IF(#REF!="základní",J478,0)</f>
        <v>#REF!</v>
      </c>
      <c r="AU478" s="114" t="e">
        <f>IF(#REF!="snížená",J478,0)</f>
        <v>#REF!</v>
      </c>
      <c r="AV478" s="114" t="e">
        <f>IF(#REF!="zákl. přenesená",J478,0)</f>
        <v>#REF!</v>
      </c>
      <c r="AW478" s="114" t="e">
        <f>IF(#REF!="sníž. přenesená",J478,0)</f>
        <v>#REF!</v>
      </c>
      <c r="AX478" s="114" t="e">
        <f>IF(#REF!="nulová",J478,0)</f>
        <v>#REF!</v>
      </c>
      <c r="AY478" s="17" t="s">
        <v>65</v>
      </c>
      <c r="AZ478" s="114">
        <f>ROUND(I478*H478,2)</f>
        <v>0</v>
      </c>
      <c r="BA478" s="17" t="s">
        <v>122</v>
      </c>
      <c r="BB478" s="113" t="s">
        <v>1223</v>
      </c>
    </row>
    <row r="479" spans="2:54" s="14" customFormat="1">
      <c r="B479" s="126"/>
      <c r="D479" s="116" t="s">
        <v>123</v>
      </c>
      <c r="E479" s="127" t="s">
        <v>1</v>
      </c>
      <c r="F479" s="128" t="s">
        <v>312</v>
      </c>
      <c r="H479" s="127"/>
      <c r="I479" s="129"/>
      <c r="K479" s="187"/>
      <c r="L479" s="176"/>
      <c r="M479" s="187"/>
      <c r="N479" s="161"/>
      <c r="O479" s="159"/>
      <c r="P479" s="160"/>
      <c r="Q479" s="223"/>
      <c r="AI479" s="127" t="s">
        <v>123</v>
      </c>
      <c r="AJ479" s="127" t="s">
        <v>67</v>
      </c>
      <c r="AK479" s="14" t="s">
        <v>65</v>
      </c>
      <c r="AL479" s="14" t="s">
        <v>28</v>
      </c>
      <c r="AM479" s="14" t="s">
        <v>57</v>
      </c>
      <c r="AN479" s="127" t="s">
        <v>116</v>
      </c>
    </row>
    <row r="480" spans="2:54" s="12" customFormat="1">
      <c r="B480" s="115"/>
      <c r="D480" s="116" t="s">
        <v>123</v>
      </c>
      <c r="E480" s="117" t="s">
        <v>1</v>
      </c>
      <c r="F480" s="118" t="s">
        <v>1224</v>
      </c>
      <c r="H480" s="119"/>
      <c r="I480" s="120"/>
      <c r="K480" s="185"/>
      <c r="L480" s="174"/>
      <c r="M480" s="185"/>
      <c r="N480" s="161"/>
      <c r="O480" s="159"/>
      <c r="P480" s="160"/>
      <c r="Q480" s="221"/>
      <c r="AI480" s="117" t="s">
        <v>123</v>
      </c>
      <c r="AJ480" s="117" t="s">
        <v>67</v>
      </c>
      <c r="AK480" s="12" t="s">
        <v>67</v>
      </c>
      <c r="AL480" s="12" t="s">
        <v>28</v>
      </c>
      <c r="AM480" s="12" t="s">
        <v>57</v>
      </c>
      <c r="AN480" s="117" t="s">
        <v>116</v>
      </c>
    </row>
    <row r="481" spans="2:54" s="13" customFormat="1">
      <c r="B481" s="121"/>
      <c r="D481" s="116" t="s">
        <v>123</v>
      </c>
      <c r="E481" s="122" t="s">
        <v>1</v>
      </c>
      <c r="F481" s="123" t="s">
        <v>125</v>
      </c>
      <c r="H481" s="124"/>
      <c r="I481" s="125"/>
      <c r="K481" s="186"/>
      <c r="L481" s="175"/>
      <c r="M481" s="186"/>
      <c r="N481" s="161"/>
      <c r="O481" s="159"/>
      <c r="P481" s="160"/>
      <c r="Q481" s="222"/>
      <c r="AI481" s="122" t="s">
        <v>123</v>
      </c>
      <c r="AJ481" s="122" t="s">
        <v>67</v>
      </c>
      <c r="AK481" s="13" t="s">
        <v>122</v>
      </c>
      <c r="AL481" s="13" t="s">
        <v>28</v>
      </c>
      <c r="AM481" s="13" t="s">
        <v>65</v>
      </c>
      <c r="AN481" s="122" t="s">
        <v>116</v>
      </c>
    </row>
    <row r="482" spans="2:54" s="1" customFormat="1" ht="24.15" customHeight="1">
      <c r="B482" s="106"/>
      <c r="C482" s="107" t="s">
        <v>1225</v>
      </c>
      <c r="D482" s="107" t="s">
        <v>118</v>
      </c>
      <c r="E482" s="108" t="s">
        <v>360</v>
      </c>
      <c r="F482" s="109" t="s">
        <v>361</v>
      </c>
      <c r="G482" s="110" t="s">
        <v>121</v>
      </c>
      <c r="H482" s="111"/>
      <c r="I482" s="112">
        <v>493</v>
      </c>
      <c r="J482" s="154">
        <f>ROUND(I482*H482,2)</f>
        <v>0</v>
      </c>
      <c r="K482" s="184"/>
      <c r="L482" s="161"/>
      <c r="M482" s="184">
        <v>0</v>
      </c>
      <c r="N482" s="161">
        <f t="shared" si="15"/>
        <v>0</v>
      </c>
      <c r="O482" s="159">
        <f t="shared" si="16"/>
        <v>0</v>
      </c>
      <c r="P482" s="160">
        <f t="shared" si="17"/>
        <v>0</v>
      </c>
      <c r="Q482" s="169"/>
      <c r="AG482" s="113" t="s">
        <v>122</v>
      </c>
      <c r="AI482" s="113" t="s">
        <v>118</v>
      </c>
      <c r="AJ482" s="113" t="s">
        <v>67</v>
      </c>
      <c r="AN482" s="17" t="s">
        <v>116</v>
      </c>
      <c r="AT482" s="114" t="e">
        <f>IF(#REF!="základní",J482,0)</f>
        <v>#REF!</v>
      </c>
      <c r="AU482" s="114" t="e">
        <f>IF(#REF!="snížená",J482,0)</f>
        <v>#REF!</v>
      </c>
      <c r="AV482" s="114" t="e">
        <f>IF(#REF!="zákl. přenesená",J482,0)</f>
        <v>#REF!</v>
      </c>
      <c r="AW482" s="114" t="e">
        <f>IF(#REF!="sníž. přenesená",J482,0)</f>
        <v>#REF!</v>
      </c>
      <c r="AX482" s="114" t="e">
        <f>IF(#REF!="nulová",J482,0)</f>
        <v>#REF!</v>
      </c>
      <c r="AY482" s="17" t="s">
        <v>65</v>
      </c>
      <c r="AZ482" s="114">
        <f>ROUND(I482*H482,2)</f>
        <v>0</v>
      </c>
      <c r="BA482" s="17" t="s">
        <v>122</v>
      </c>
      <c r="BB482" s="113" t="s">
        <v>1226</v>
      </c>
    </row>
    <row r="483" spans="2:54" s="14" customFormat="1">
      <c r="B483" s="126"/>
      <c r="D483" s="116" t="s">
        <v>123</v>
      </c>
      <c r="E483" s="127" t="s">
        <v>1</v>
      </c>
      <c r="F483" s="128" t="s">
        <v>312</v>
      </c>
      <c r="H483" s="127"/>
      <c r="I483" s="129"/>
      <c r="K483" s="187"/>
      <c r="L483" s="176"/>
      <c r="M483" s="187"/>
      <c r="N483" s="161"/>
      <c r="O483" s="159"/>
      <c r="P483" s="160"/>
      <c r="Q483" s="223"/>
      <c r="AI483" s="127" t="s">
        <v>123</v>
      </c>
      <c r="AJ483" s="127" t="s">
        <v>67</v>
      </c>
      <c r="AK483" s="14" t="s">
        <v>65</v>
      </c>
      <c r="AL483" s="14" t="s">
        <v>28</v>
      </c>
      <c r="AM483" s="14" t="s">
        <v>57</v>
      </c>
      <c r="AN483" s="127" t="s">
        <v>116</v>
      </c>
    </row>
    <row r="484" spans="2:54" s="12" customFormat="1">
      <c r="B484" s="115"/>
      <c r="D484" s="116" t="s">
        <v>123</v>
      </c>
      <c r="E484" s="117" t="s">
        <v>1</v>
      </c>
      <c r="F484" s="118" t="s">
        <v>1227</v>
      </c>
      <c r="H484" s="119"/>
      <c r="I484" s="120"/>
      <c r="K484" s="185"/>
      <c r="L484" s="174"/>
      <c r="M484" s="185"/>
      <c r="N484" s="161"/>
      <c r="O484" s="159"/>
      <c r="P484" s="160"/>
      <c r="Q484" s="221"/>
      <c r="AI484" s="117" t="s">
        <v>123</v>
      </c>
      <c r="AJ484" s="117" t="s">
        <v>67</v>
      </c>
      <c r="AK484" s="12" t="s">
        <v>67</v>
      </c>
      <c r="AL484" s="12" t="s">
        <v>28</v>
      </c>
      <c r="AM484" s="12" t="s">
        <v>57</v>
      </c>
      <c r="AN484" s="117" t="s">
        <v>116</v>
      </c>
    </row>
    <row r="485" spans="2:54" s="13" customFormat="1">
      <c r="B485" s="121"/>
      <c r="D485" s="116" t="s">
        <v>123</v>
      </c>
      <c r="E485" s="122" t="s">
        <v>1</v>
      </c>
      <c r="F485" s="123" t="s">
        <v>125</v>
      </c>
      <c r="H485" s="124"/>
      <c r="I485" s="125"/>
      <c r="K485" s="186"/>
      <c r="L485" s="175"/>
      <c r="M485" s="186"/>
      <c r="N485" s="161"/>
      <c r="O485" s="159"/>
      <c r="P485" s="160"/>
      <c r="Q485" s="222"/>
      <c r="AI485" s="122" t="s">
        <v>123</v>
      </c>
      <c r="AJ485" s="122" t="s">
        <v>67</v>
      </c>
      <c r="AK485" s="13" t="s">
        <v>122</v>
      </c>
      <c r="AL485" s="13" t="s">
        <v>28</v>
      </c>
      <c r="AM485" s="13" t="s">
        <v>65</v>
      </c>
      <c r="AN485" s="122" t="s">
        <v>116</v>
      </c>
    </row>
    <row r="486" spans="2:54" s="11" customFormat="1" ht="22.95" customHeight="1">
      <c r="B486" s="97"/>
      <c r="D486" s="98" t="s">
        <v>56</v>
      </c>
      <c r="E486" s="104" t="s">
        <v>140</v>
      </c>
      <c r="F486" s="104" t="s">
        <v>663</v>
      </c>
      <c r="I486" s="100"/>
      <c r="J486" s="105">
        <f>SUM(J487:J597)</f>
        <v>53964</v>
      </c>
      <c r="K486" s="189"/>
      <c r="L486" s="177"/>
      <c r="M486" s="189"/>
      <c r="N486" s="161"/>
      <c r="O486" s="159"/>
      <c r="P486" s="160"/>
      <c r="Q486" s="220"/>
      <c r="AG486" s="98" t="s">
        <v>65</v>
      </c>
      <c r="AI486" s="102" t="s">
        <v>56</v>
      </c>
      <c r="AJ486" s="102" t="s">
        <v>65</v>
      </c>
      <c r="AN486" s="98" t="s">
        <v>116</v>
      </c>
      <c r="AZ486" s="103">
        <f>SUM(AZ487:AZ599)</f>
        <v>33292</v>
      </c>
    </row>
    <row r="487" spans="2:54" s="1" customFormat="1" ht="24.15" customHeight="1">
      <c r="B487" s="106"/>
      <c r="C487" s="107" t="s">
        <v>390</v>
      </c>
      <c r="D487" s="107" t="s">
        <v>118</v>
      </c>
      <c r="E487" s="108" t="s">
        <v>664</v>
      </c>
      <c r="F487" s="109" t="s">
        <v>665</v>
      </c>
      <c r="G487" s="110" t="s">
        <v>378</v>
      </c>
      <c r="H487" s="111">
        <v>5</v>
      </c>
      <c r="I487" s="112">
        <v>2825</v>
      </c>
      <c r="J487" s="154">
        <f>ROUND(I487*H487,2)</f>
        <v>14125</v>
      </c>
      <c r="K487" s="184"/>
      <c r="L487" s="161"/>
      <c r="M487" s="184">
        <v>5</v>
      </c>
      <c r="N487" s="161">
        <f t="shared" si="15"/>
        <v>14125</v>
      </c>
      <c r="O487" s="229">
        <f t="shared" si="16"/>
        <v>0</v>
      </c>
      <c r="P487" s="230">
        <f t="shared" si="17"/>
        <v>0</v>
      </c>
      <c r="Q487" s="169"/>
      <c r="AG487" s="113" t="s">
        <v>122</v>
      </c>
      <c r="AI487" s="113" t="s">
        <v>118</v>
      </c>
      <c r="AJ487" s="113" t="s">
        <v>67</v>
      </c>
      <c r="AN487" s="17" t="s">
        <v>116</v>
      </c>
      <c r="AT487" s="114" t="e">
        <f>IF(#REF!="základní",J487,0)</f>
        <v>#REF!</v>
      </c>
      <c r="AU487" s="114" t="e">
        <f>IF(#REF!="snížená",J487,0)</f>
        <v>#REF!</v>
      </c>
      <c r="AV487" s="114" t="e">
        <f>IF(#REF!="zákl. přenesená",J487,0)</f>
        <v>#REF!</v>
      </c>
      <c r="AW487" s="114" t="e">
        <f>IF(#REF!="sníž. přenesená",J487,0)</f>
        <v>#REF!</v>
      </c>
      <c r="AX487" s="114" t="e">
        <f>IF(#REF!="nulová",J487,0)</f>
        <v>#REF!</v>
      </c>
      <c r="AY487" s="17" t="s">
        <v>65</v>
      </c>
      <c r="AZ487" s="114">
        <f>ROUND(I487*H487,2)</f>
        <v>14125</v>
      </c>
      <c r="BA487" s="17" t="s">
        <v>122</v>
      </c>
      <c r="BB487" s="113" t="s">
        <v>1228</v>
      </c>
    </row>
    <row r="488" spans="2:54" s="12" customFormat="1">
      <c r="B488" s="115"/>
      <c r="D488" s="116" t="s">
        <v>123</v>
      </c>
      <c r="E488" s="117" t="s">
        <v>1</v>
      </c>
      <c r="F488" s="118" t="s">
        <v>680</v>
      </c>
      <c r="H488" s="119"/>
      <c r="I488" s="120"/>
      <c r="K488" s="185"/>
      <c r="L488" s="174"/>
      <c r="M488" s="185"/>
      <c r="N488" s="161"/>
      <c r="O488" s="229"/>
      <c r="P488" s="230"/>
      <c r="Q488" s="221"/>
      <c r="AI488" s="117" t="s">
        <v>123</v>
      </c>
      <c r="AJ488" s="117" t="s">
        <v>67</v>
      </c>
      <c r="AK488" s="12" t="s">
        <v>67</v>
      </c>
      <c r="AL488" s="12" t="s">
        <v>28</v>
      </c>
      <c r="AM488" s="12" t="s">
        <v>57</v>
      </c>
      <c r="AN488" s="117" t="s">
        <v>116</v>
      </c>
    </row>
    <row r="489" spans="2:54" s="13" customFormat="1">
      <c r="B489" s="121"/>
      <c r="D489" s="116" t="s">
        <v>123</v>
      </c>
      <c r="E489" s="122" t="s">
        <v>1</v>
      </c>
      <c r="F489" s="123" t="s">
        <v>125</v>
      </c>
      <c r="H489" s="124"/>
      <c r="I489" s="125"/>
      <c r="K489" s="186"/>
      <c r="L489" s="175"/>
      <c r="M489" s="186"/>
      <c r="N489" s="161"/>
      <c r="O489" s="229"/>
      <c r="P489" s="230"/>
      <c r="Q489" s="222"/>
      <c r="AI489" s="122" t="s">
        <v>123</v>
      </c>
      <c r="AJ489" s="122" t="s">
        <v>67</v>
      </c>
      <c r="AK489" s="13" t="s">
        <v>122</v>
      </c>
      <c r="AL489" s="13" t="s">
        <v>28</v>
      </c>
      <c r="AM489" s="13" t="s">
        <v>65</v>
      </c>
      <c r="AN489" s="122" t="s">
        <v>116</v>
      </c>
    </row>
    <row r="490" spans="2:54" s="13" customFormat="1" ht="34.200000000000003">
      <c r="B490" s="121"/>
      <c r="C490" s="130"/>
      <c r="D490" s="130" t="s">
        <v>224</v>
      </c>
      <c r="E490" s="131" t="s">
        <v>669</v>
      </c>
      <c r="F490" s="132" t="s">
        <v>670</v>
      </c>
      <c r="G490" s="133" t="s">
        <v>378</v>
      </c>
      <c r="H490" s="134">
        <v>8</v>
      </c>
      <c r="I490" s="135">
        <v>2584</v>
      </c>
      <c r="J490" s="155">
        <f>ROUND(I490*H490,2)</f>
        <v>20672</v>
      </c>
      <c r="K490" s="252"/>
      <c r="L490" s="253"/>
      <c r="M490" s="186">
        <v>8</v>
      </c>
      <c r="N490" s="161">
        <f t="shared" si="15"/>
        <v>20672</v>
      </c>
      <c r="O490" s="229">
        <f t="shared" ref="O490" si="18">H490-M490-K490</f>
        <v>0</v>
      </c>
      <c r="P490" s="230">
        <f t="shared" ref="P490" si="19">J490-N490-L490</f>
        <v>0</v>
      </c>
      <c r="Q490" s="222"/>
      <c r="AI490" s="122"/>
      <c r="AJ490" s="122"/>
      <c r="AN490" s="122"/>
    </row>
    <row r="491" spans="2:54" s="1" customFormat="1" ht="24.15" customHeight="1">
      <c r="B491" s="106"/>
      <c r="C491" s="130" t="s">
        <v>62</v>
      </c>
      <c r="D491" s="130" t="s">
        <v>224</v>
      </c>
      <c r="E491" s="131" t="s">
        <v>1229</v>
      </c>
      <c r="F491" s="132" t="s">
        <v>1230</v>
      </c>
      <c r="G491" s="133" t="s">
        <v>378</v>
      </c>
      <c r="H491" s="134">
        <v>-3</v>
      </c>
      <c r="I491" s="135">
        <v>3885</v>
      </c>
      <c r="J491" s="155">
        <f>ROUND(I491*H491,2)</f>
        <v>-11655</v>
      </c>
      <c r="K491" s="196"/>
      <c r="L491" s="161"/>
      <c r="M491" s="184">
        <v>0</v>
      </c>
      <c r="N491" s="161">
        <f t="shared" si="15"/>
        <v>0</v>
      </c>
      <c r="O491" s="201">
        <v>0</v>
      </c>
      <c r="P491" s="202">
        <v>0</v>
      </c>
      <c r="Q491" s="169"/>
      <c r="AG491" s="113" t="s">
        <v>140</v>
      </c>
      <c r="AI491" s="113" t="s">
        <v>224</v>
      </c>
      <c r="AJ491" s="113" t="s">
        <v>67</v>
      </c>
      <c r="AN491" s="17" t="s">
        <v>116</v>
      </c>
      <c r="AT491" s="114" t="e">
        <f>IF(#REF!="základní",J491,0)</f>
        <v>#REF!</v>
      </c>
      <c r="AU491" s="114" t="e">
        <f>IF(#REF!="snížená",J491,0)</f>
        <v>#REF!</v>
      </c>
      <c r="AV491" s="114" t="e">
        <f>IF(#REF!="zákl. přenesená",J491,0)</f>
        <v>#REF!</v>
      </c>
      <c r="AW491" s="114" t="e">
        <f>IF(#REF!="sníž. přenesená",J491,0)</f>
        <v>#REF!</v>
      </c>
      <c r="AX491" s="114" t="e">
        <f>IF(#REF!="nulová",J491,0)</f>
        <v>#REF!</v>
      </c>
      <c r="AY491" s="17" t="s">
        <v>65</v>
      </c>
      <c r="AZ491" s="114">
        <f>ROUND(I491*H491,2)</f>
        <v>-11655</v>
      </c>
      <c r="BA491" s="17" t="s">
        <v>122</v>
      </c>
      <c r="BB491" s="113" t="s">
        <v>1231</v>
      </c>
    </row>
    <row r="492" spans="2:54" s="1" customFormat="1" ht="24.15" customHeight="1">
      <c r="B492" s="106"/>
      <c r="C492" s="107" t="s">
        <v>396</v>
      </c>
      <c r="D492" s="107" t="s">
        <v>118</v>
      </c>
      <c r="E492" s="108" t="s">
        <v>1232</v>
      </c>
      <c r="F492" s="109" t="s">
        <v>1233</v>
      </c>
      <c r="G492" s="110" t="s">
        <v>378</v>
      </c>
      <c r="H492" s="111"/>
      <c r="I492" s="112">
        <v>3725</v>
      </c>
      <c r="J492" s="154">
        <f>ROUND(I492*H492,2)</f>
        <v>0</v>
      </c>
      <c r="K492" s="184"/>
      <c r="L492" s="161"/>
      <c r="M492" s="184">
        <v>0</v>
      </c>
      <c r="N492" s="161">
        <f t="shared" si="15"/>
        <v>0</v>
      </c>
      <c r="O492" s="159">
        <f t="shared" si="16"/>
        <v>0</v>
      </c>
      <c r="P492" s="160">
        <f t="shared" si="17"/>
        <v>0</v>
      </c>
      <c r="Q492" s="169"/>
      <c r="AG492" s="113" t="s">
        <v>122</v>
      </c>
      <c r="AI492" s="113" t="s">
        <v>118</v>
      </c>
      <c r="AJ492" s="113" t="s">
        <v>67</v>
      </c>
      <c r="AN492" s="17" t="s">
        <v>116</v>
      </c>
      <c r="AT492" s="114" t="e">
        <f>IF(#REF!="základní",J492,0)</f>
        <v>#REF!</v>
      </c>
      <c r="AU492" s="114" t="e">
        <f>IF(#REF!="snížená",J492,0)</f>
        <v>#REF!</v>
      </c>
      <c r="AV492" s="114" t="e">
        <f>IF(#REF!="zákl. přenesená",J492,0)</f>
        <v>#REF!</v>
      </c>
      <c r="AW492" s="114" t="e">
        <f>IF(#REF!="sníž. přenesená",J492,0)</f>
        <v>#REF!</v>
      </c>
      <c r="AX492" s="114" t="e">
        <f>IF(#REF!="nulová",J492,0)</f>
        <v>#REF!</v>
      </c>
      <c r="AY492" s="17" t="s">
        <v>65</v>
      </c>
      <c r="AZ492" s="114">
        <f>ROUND(I492*H492,2)</f>
        <v>0</v>
      </c>
      <c r="BA492" s="17" t="s">
        <v>122</v>
      </c>
      <c r="BB492" s="113" t="s">
        <v>1234</v>
      </c>
    </row>
    <row r="493" spans="2:54" s="12" customFormat="1">
      <c r="B493" s="115"/>
      <c r="D493" s="116" t="s">
        <v>123</v>
      </c>
      <c r="E493" s="117" t="s">
        <v>1</v>
      </c>
      <c r="F493" s="118" t="s">
        <v>680</v>
      </c>
      <c r="H493" s="119"/>
      <c r="I493" s="120"/>
      <c r="K493" s="185"/>
      <c r="L493" s="174"/>
      <c r="M493" s="185"/>
      <c r="N493" s="161"/>
      <c r="O493" s="159"/>
      <c r="P493" s="160"/>
      <c r="Q493" s="221"/>
      <c r="AI493" s="117" t="s">
        <v>123</v>
      </c>
      <c r="AJ493" s="117" t="s">
        <v>67</v>
      </c>
      <c r="AK493" s="12" t="s">
        <v>67</v>
      </c>
      <c r="AL493" s="12" t="s">
        <v>28</v>
      </c>
      <c r="AM493" s="12" t="s">
        <v>57</v>
      </c>
      <c r="AN493" s="117" t="s">
        <v>116</v>
      </c>
    </row>
    <row r="494" spans="2:54" s="13" customFormat="1">
      <c r="B494" s="121"/>
      <c r="D494" s="116" t="s">
        <v>123</v>
      </c>
      <c r="E494" s="122" t="s">
        <v>1</v>
      </c>
      <c r="F494" s="123" t="s">
        <v>125</v>
      </c>
      <c r="H494" s="124"/>
      <c r="I494" s="125"/>
      <c r="K494" s="186"/>
      <c r="L494" s="175"/>
      <c r="M494" s="186"/>
      <c r="N494" s="161"/>
      <c r="O494" s="159"/>
      <c r="P494" s="160"/>
      <c r="Q494" s="222"/>
      <c r="AI494" s="122" t="s">
        <v>123</v>
      </c>
      <c r="AJ494" s="122" t="s">
        <v>67</v>
      </c>
      <c r="AK494" s="13" t="s">
        <v>122</v>
      </c>
      <c r="AL494" s="13" t="s">
        <v>28</v>
      </c>
      <c r="AM494" s="13" t="s">
        <v>65</v>
      </c>
      <c r="AN494" s="122" t="s">
        <v>116</v>
      </c>
    </row>
    <row r="495" spans="2:54" s="1" customFormat="1" ht="33" customHeight="1">
      <c r="B495" s="106"/>
      <c r="C495" s="130" t="s">
        <v>1235</v>
      </c>
      <c r="D495" s="130" t="s">
        <v>224</v>
      </c>
      <c r="E495" s="131" t="s">
        <v>1236</v>
      </c>
      <c r="F495" s="132" t="s">
        <v>1237</v>
      </c>
      <c r="G495" s="133" t="s">
        <v>378</v>
      </c>
      <c r="H495" s="134"/>
      <c r="I495" s="135">
        <v>3384</v>
      </c>
      <c r="J495" s="155">
        <f>ROUND(I495*H495,2)</f>
        <v>0</v>
      </c>
      <c r="K495" s="196"/>
      <c r="L495" s="161"/>
      <c r="M495" s="184">
        <v>0</v>
      </c>
      <c r="N495" s="161">
        <f t="shared" si="15"/>
        <v>0</v>
      </c>
      <c r="O495" s="159">
        <f t="shared" si="16"/>
        <v>0</v>
      </c>
      <c r="P495" s="160">
        <f t="shared" si="17"/>
        <v>0</v>
      </c>
      <c r="Q495" s="169"/>
      <c r="AG495" s="113" t="s">
        <v>140</v>
      </c>
      <c r="AI495" s="113" t="s">
        <v>224</v>
      </c>
      <c r="AJ495" s="113" t="s">
        <v>67</v>
      </c>
      <c r="AN495" s="17" t="s">
        <v>116</v>
      </c>
      <c r="AT495" s="114" t="e">
        <f>IF(#REF!="základní",J495,0)</f>
        <v>#REF!</v>
      </c>
      <c r="AU495" s="114" t="e">
        <f>IF(#REF!="snížená",J495,0)</f>
        <v>#REF!</v>
      </c>
      <c r="AV495" s="114" t="e">
        <f>IF(#REF!="zákl. přenesená",J495,0)</f>
        <v>#REF!</v>
      </c>
      <c r="AW495" s="114" t="e">
        <f>IF(#REF!="sníž. přenesená",J495,0)</f>
        <v>#REF!</v>
      </c>
      <c r="AX495" s="114" t="e">
        <f>IF(#REF!="nulová",J495,0)</f>
        <v>#REF!</v>
      </c>
      <c r="AY495" s="17" t="s">
        <v>65</v>
      </c>
      <c r="AZ495" s="114">
        <f>ROUND(I495*H495,2)</f>
        <v>0</v>
      </c>
      <c r="BA495" s="17" t="s">
        <v>122</v>
      </c>
      <c r="BB495" s="113" t="s">
        <v>1238</v>
      </c>
    </row>
    <row r="496" spans="2:54" s="1" customFormat="1" ht="33" customHeight="1">
      <c r="B496" s="106"/>
      <c r="C496" s="107" t="s">
        <v>401</v>
      </c>
      <c r="D496" s="107" t="s">
        <v>118</v>
      </c>
      <c r="E496" s="108" t="s">
        <v>1239</v>
      </c>
      <c r="F496" s="109" t="s">
        <v>1240</v>
      </c>
      <c r="G496" s="110" t="s">
        <v>160</v>
      </c>
      <c r="H496" s="111"/>
      <c r="I496" s="112">
        <v>489</v>
      </c>
      <c r="J496" s="154">
        <f>ROUND(I496*H496,2)</f>
        <v>0</v>
      </c>
      <c r="K496" s="184"/>
      <c r="L496" s="161"/>
      <c r="M496" s="184">
        <v>0</v>
      </c>
      <c r="N496" s="161">
        <f t="shared" si="15"/>
        <v>0</v>
      </c>
      <c r="O496" s="159">
        <f t="shared" si="16"/>
        <v>0</v>
      </c>
      <c r="P496" s="160">
        <f t="shared" si="17"/>
        <v>0</v>
      </c>
      <c r="Q496" s="169"/>
      <c r="AG496" s="113" t="s">
        <v>122</v>
      </c>
      <c r="AI496" s="113" t="s">
        <v>118</v>
      </c>
      <c r="AJ496" s="113" t="s">
        <v>67</v>
      </c>
      <c r="AN496" s="17" t="s">
        <v>116</v>
      </c>
      <c r="AT496" s="114" t="e">
        <f>IF(#REF!="základní",J496,0)</f>
        <v>#REF!</v>
      </c>
      <c r="AU496" s="114" t="e">
        <f>IF(#REF!="snížená",J496,0)</f>
        <v>#REF!</v>
      </c>
      <c r="AV496" s="114" t="e">
        <f>IF(#REF!="zákl. přenesená",J496,0)</f>
        <v>#REF!</v>
      </c>
      <c r="AW496" s="114" t="e">
        <f>IF(#REF!="sníž. přenesená",J496,0)</f>
        <v>#REF!</v>
      </c>
      <c r="AX496" s="114" t="e">
        <f>IF(#REF!="nulová",J496,0)</f>
        <v>#REF!</v>
      </c>
      <c r="AY496" s="17" t="s">
        <v>65</v>
      </c>
      <c r="AZ496" s="114">
        <f>ROUND(I496*H496,2)</f>
        <v>0</v>
      </c>
      <c r="BA496" s="17" t="s">
        <v>122</v>
      </c>
      <c r="BB496" s="113" t="s">
        <v>1241</v>
      </c>
    </row>
    <row r="497" spans="2:54" s="14" customFormat="1">
      <c r="B497" s="126"/>
      <c r="D497" s="116" t="s">
        <v>123</v>
      </c>
      <c r="E497" s="127" t="s">
        <v>1</v>
      </c>
      <c r="F497" s="128" t="s">
        <v>799</v>
      </c>
      <c r="H497" s="127"/>
      <c r="I497" s="129"/>
      <c r="K497" s="187"/>
      <c r="L497" s="176"/>
      <c r="M497" s="187"/>
      <c r="N497" s="161"/>
      <c r="O497" s="159"/>
      <c r="P497" s="160"/>
      <c r="Q497" s="223"/>
      <c r="AI497" s="127" t="s">
        <v>123</v>
      </c>
      <c r="AJ497" s="127" t="s">
        <v>67</v>
      </c>
      <c r="AK497" s="14" t="s">
        <v>65</v>
      </c>
      <c r="AL497" s="14" t="s">
        <v>28</v>
      </c>
      <c r="AM497" s="14" t="s">
        <v>57</v>
      </c>
      <c r="AN497" s="127" t="s">
        <v>116</v>
      </c>
    </row>
    <row r="498" spans="2:54" s="12" customFormat="1">
      <c r="B498" s="115"/>
      <c r="D498" s="116" t="s">
        <v>123</v>
      </c>
      <c r="E498" s="117" t="s">
        <v>1</v>
      </c>
      <c r="F498" s="118" t="s">
        <v>1242</v>
      </c>
      <c r="H498" s="119"/>
      <c r="I498" s="120"/>
      <c r="K498" s="185"/>
      <c r="L498" s="174"/>
      <c r="M498" s="185"/>
      <c r="N498" s="161"/>
      <c r="O498" s="159"/>
      <c r="P498" s="160"/>
      <c r="Q498" s="221"/>
      <c r="AI498" s="117" t="s">
        <v>123</v>
      </c>
      <c r="AJ498" s="117" t="s">
        <v>67</v>
      </c>
      <c r="AK498" s="12" t="s">
        <v>67</v>
      </c>
      <c r="AL498" s="12" t="s">
        <v>28</v>
      </c>
      <c r="AM498" s="12" t="s">
        <v>57</v>
      </c>
      <c r="AN498" s="117" t="s">
        <v>116</v>
      </c>
    </row>
    <row r="499" spans="2:54" s="13" customFormat="1">
      <c r="B499" s="121"/>
      <c r="D499" s="116" t="s">
        <v>123</v>
      </c>
      <c r="E499" s="122" t="s">
        <v>1</v>
      </c>
      <c r="F499" s="123" t="s">
        <v>125</v>
      </c>
      <c r="H499" s="124"/>
      <c r="I499" s="125"/>
      <c r="K499" s="186"/>
      <c r="L499" s="175"/>
      <c r="M499" s="186"/>
      <c r="N499" s="161"/>
      <c r="O499" s="159"/>
      <c r="P499" s="160"/>
      <c r="Q499" s="222"/>
      <c r="AI499" s="122" t="s">
        <v>123</v>
      </c>
      <c r="AJ499" s="122" t="s">
        <v>67</v>
      </c>
      <c r="AK499" s="13" t="s">
        <v>122</v>
      </c>
      <c r="AL499" s="13" t="s">
        <v>28</v>
      </c>
      <c r="AM499" s="13" t="s">
        <v>65</v>
      </c>
      <c r="AN499" s="122" t="s">
        <v>116</v>
      </c>
    </row>
    <row r="500" spans="2:54" s="1" customFormat="1" ht="24.15" customHeight="1">
      <c r="B500" s="106"/>
      <c r="C500" s="130" t="s">
        <v>1243</v>
      </c>
      <c r="D500" s="130" t="s">
        <v>224</v>
      </c>
      <c r="E500" s="131" t="s">
        <v>1244</v>
      </c>
      <c r="F500" s="132" t="s">
        <v>1245</v>
      </c>
      <c r="G500" s="133" t="s">
        <v>160</v>
      </c>
      <c r="H500" s="134"/>
      <c r="I500" s="135">
        <v>306</v>
      </c>
      <c r="J500" s="155">
        <f>ROUND(I500*H500,2)</f>
        <v>0</v>
      </c>
      <c r="K500" s="196"/>
      <c r="L500" s="161"/>
      <c r="M500" s="184">
        <v>0</v>
      </c>
      <c r="N500" s="161">
        <f t="shared" si="15"/>
        <v>0</v>
      </c>
      <c r="O500" s="159">
        <f t="shared" si="16"/>
        <v>0</v>
      </c>
      <c r="P500" s="160">
        <f t="shared" si="17"/>
        <v>0</v>
      </c>
      <c r="Q500" s="169"/>
      <c r="AG500" s="113" t="s">
        <v>140</v>
      </c>
      <c r="AI500" s="113" t="s">
        <v>224</v>
      </c>
      <c r="AJ500" s="113" t="s">
        <v>67</v>
      </c>
      <c r="AN500" s="17" t="s">
        <v>116</v>
      </c>
      <c r="AT500" s="114" t="e">
        <f>IF(#REF!="základní",J500,0)</f>
        <v>#REF!</v>
      </c>
      <c r="AU500" s="114" t="e">
        <f>IF(#REF!="snížená",J500,0)</f>
        <v>#REF!</v>
      </c>
      <c r="AV500" s="114" t="e">
        <f>IF(#REF!="zákl. přenesená",J500,0)</f>
        <v>#REF!</v>
      </c>
      <c r="AW500" s="114" t="e">
        <f>IF(#REF!="sníž. přenesená",J500,0)</f>
        <v>#REF!</v>
      </c>
      <c r="AX500" s="114" t="e">
        <f>IF(#REF!="nulová",J500,0)</f>
        <v>#REF!</v>
      </c>
      <c r="AY500" s="17" t="s">
        <v>65</v>
      </c>
      <c r="AZ500" s="114">
        <f>ROUND(I500*H500,2)</f>
        <v>0</v>
      </c>
      <c r="BA500" s="17" t="s">
        <v>122</v>
      </c>
      <c r="BB500" s="113" t="s">
        <v>1246</v>
      </c>
    </row>
    <row r="501" spans="2:54" s="1" customFormat="1" ht="24.15" customHeight="1">
      <c r="B501" s="106"/>
      <c r="C501" s="107" t="s">
        <v>405</v>
      </c>
      <c r="D501" s="107" t="s">
        <v>118</v>
      </c>
      <c r="E501" s="108" t="s">
        <v>889</v>
      </c>
      <c r="F501" s="109" t="s">
        <v>890</v>
      </c>
      <c r="G501" s="110" t="s">
        <v>160</v>
      </c>
      <c r="H501" s="111"/>
      <c r="I501" s="112">
        <v>651</v>
      </c>
      <c r="J501" s="154">
        <f>ROUND(I501*H501,2)</f>
        <v>0</v>
      </c>
      <c r="K501" s="184"/>
      <c r="L501" s="161"/>
      <c r="M501" s="184">
        <v>0</v>
      </c>
      <c r="N501" s="161">
        <f t="shared" si="15"/>
        <v>0</v>
      </c>
      <c r="O501" s="159">
        <f t="shared" si="16"/>
        <v>0</v>
      </c>
      <c r="P501" s="160">
        <f t="shared" si="17"/>
        <v>0</v>
      </c>
      <c r="Q501" s="169"/>
      <c r="AG501" s="113" t="s">
        <v>122</v>
      </c>
      <c r="AI501" s="113" t="s">
        <v>118</v>
      </c>
      <c r="AJ501" s="113" t="s">
        <v>67</v>
      </c>
      <c r="AN501" s="17" t="s">
        <v>116</v>
      </c>
      <c r="AT501" s="114" t="e">
        <f>IF(#REF!="základní",J501,0)</f>
        <v>#REF!</v>
      </c>
      <c r="AU501" s="114" t="e">
        <f>IF(#REF!="snížená",J501,0)</f>
        <v>#REF!</v>
      </c>
      <c r="AV501" s="114" t="e">
        <f>IF(#REF!="zákl. přenesená",J501,0)</f>
        <v>#REF!</v>
      </c>
      <c r="AW501" s="114" t="e">
        <f>IF(#REF!="sníž. přenesená",J501,0)</f>
        <v>#REF!</v>
      </c>
      <c r="AX501" s="114" t="e">
        <f>IF(#REF!="nulová",J501,0)</f>
        <v>#REF!</v>
      </c>
      <c r="AY501" s="17" t="s">
        <v>65</v>
      </c>
      <c r="AZ501" s="114">
        <f>ROUND(I501*H501,2)</f>
        <v>0</v>
      </c>
      <c r="BA501" s="17" t="s">
        <v>122</v>
      </c>
      <c r="BB501" s="113" t="s">
        <v>1247</v>
      </c>
    </row>
    <row r="502" spans="2:54" s="14" customFormat="1">
      <c r="B502" s="126"/>
      <c r="D502" s="116" t="s">
        <v>123</v>
      </c>
      <c r="E502" s="127" t="s">
        <v>1</v>
      </c>
      <c r="F502" s="128" t="s">
        <v>799</v>
      </c>
      <c r="H502" s="127"/>
      <c r="I502" s="129"/>
      <c r="K502" s="187"/>
      <c r="L502" s="176"/>
      <c r="M502" s="187"/>
      <c r="N502" s="161"/>
      <c r="O502" s="159"/>
      <c r="P502" s="160"/>
      <c r="Q502" s="223"/>
      <c r="AI502" s="127" t="s">
        <v>123</v>
      </c>
      <c r="AJ502" s="127" t="s">
        <v>67</v>
      </c>
      <c r="AK502" s="14" t="s">
        <v>65</v>
      </c>
      <c r="AL502" s="14" t="s">
        <v>28</v>
      </c>
      <c r="AM502" s="14" t="s">
        <v>57</v>
      </c>
      <c r="AN502" s="127" t="s">
        <v>116</v>
      </c>
    </row>
    <row r="503" spans="2:54" s="12" customFormat="1">
      <c r="B503" s="115"/>
      <c r="D503" s="116" t="s">
        <v>123</v>
      </c>
      <c r="E503" s="117" t="s">
        <v>1</v>
      </c>
      <c r="F503" s="118" t="s">
        <v>1248</v>
      </c>
      <c r="H503" s="119"/>
      <c r="I503" s="120"/>
      <c r="K503" s="185"/>
      <c r="L503" s="174"/>
      <c r="M503" s="185"/>
      <c r="N503" s="161"/>
      <c r="O503" s="159"/>
      <c r="P503" s="160"/>
      <c r="Q503" s="221"/>
      <c r="AI503" s="117" t="s">
        <v>123</v>
      </c>
      <c r="AJ503" s="117" t="s">
        <v>67</v>
      </c>
      <c r="AK503" s="12" t="s">
        <v>67</v>
      </c>
      <c r="AL503" s="12" t="s">
        <v>28</v>
      </c>
      <c r="AM503" s="12" t="s">
        <v>57</v>
      </c>
      <c r="AN503" s="117" t="s">
        <v>116</v>
      </c>
    </row>
    <row r="504" spans="2:54" s="12" customFormat="1">
      <c r="B504" s="115"/>
      <c r="D504" s="116" t="s">
        <v>123</v>
      </c>
      <c r="E504" s="117" t="s">
        <v>1</v>
      </c>
      <c r="F504" s="118" t="s">
        <v>1249</v>
      </c>
      <c r="H504" s="119"/>
      <c r="I504" s="120"/>
      <c r="K504" s="185"/>
      <c r="L504" s="174"/>
      <c r="M504" s="185"/>
      <c r="N504" s="161"/>
      <c r="O504" s="159"/>
      <c r="P504" s="160"/>
      <c r="Q504" s="221"/>
      <c r="AI504" s="117" t="s">
        <v>123</v>
      </c>
      <c r="AJ504" s="117" t="s">
        <v>67</v>
      </c>
      <c r="AK504" s="12" t="s">
        <v>67</v>
      </c>
      <c r="AL504" s="12" t="s">
        <v>28</v>
      </c>
      <c r="AM504" s="12" t="s">
        <v>57</v>
      </c>
      <c r="AN504" s="117" t="s">
        <v>116</v>
      </c>
    </row>
    <row r="505" spans="2:54" s="12" customFormat="1">
      <c r="B505" s="115"/>
      <c r="D505" s="116" t="s">
        <v>123</v>
      </c>
      <c r="E505" s="117" t="s">
        <v>1</v>
      </c>
      <c r="F505" s="118" t="s">
        <v>1250</v>
      </c>
      <c r="H505" s="119"/>
      <c r="I505" s="120"/>
      <c r="K505" s="185"/>
      <c r="L505" s="174"/>
      <c r="M505" s="185"/>
      <c r="N505" s="161"/>
      <c r="O505" s="159"/>
      <c r="P505" s="160"/>
      <c r="Q505" s="221"/>
      <c r="AI505" s="117" t="s">
        <v>123</v>
      </c>
      <c r="AJ505" s="117" t="s">
        <v>67</v>
      </c>
      <c r="AK505" s="12" t="s">
        <v>67</v>
      </c>
      <c r="AL505" s="12" t="s">
        <v>28</v>
      </c>
      <c r="AM505" s="12" t="s">
        <v>57</v>
      </c>
      <c r="AN505" s="117" t="s">
        <v>116</v>
      </c>
    </row>
    <row r="506" spans="2:54" s="13" customFormat="1">
      <c r="B506" s="121"/>
      <c r="D506" s="116" t="s">
        <v>123</v>
      </c>
      <c r="E506" s="122" t="s">
        <v>1</v>
      </c>
      <c r="F506" s="123" t="s">
        <v>125</v>
      </c>
      <c r="H506" s="124"/>
      <c r="I506" s="125"/>
      <c r="K506" s="186"/>
      <c r="L506" s="175"/>
      <c r="M506" s="186"/>
      <c r="N506" s="161"/>
      <c r="O506" s="159"/>
      <c r="P506" s="160"/>
      <c r="Q506" s="222"/>
      <c r="AI506" s="122" t="s">
        <v>123</v>
      </c>
      <c r="AJ506" s="122" t="s">
        <v>67</v>
      </c>
      <c r="AK506" s="13" t="s">
        <v>122</v>
      </c>
      <c r="AL506" s="13" t="s">
        <v>28</v>
      </c>
      <c r="AM506" s="13" t="s">
        <v>65</v>
      </c>
      <c r="AN506" s="122" t="s">
        <v>116</v>
      </c>
    </row>
    <row r="507" spans="2:54" s="1" customFormat="1" ht="24.15" customHeight="1">
      <c r="B507" s="106"/>
      <c r="C507" s="130" t="s">
        <v>1251</v>
      </c>
      <c r="D507" s="130" t="s">
        <v>224</v>
      </c>
      <c r="E507" s="131" t="s">
        <v>892</v>
      </c>
      <c r="F507" s="132" t="s">
        <v>893</v>
      </c>
      <c r="G507" s="133" t="s">
        <v>160</v>
      </c>
      <c r="H507" s="134"/>
      <c r="I507" s="135">
        <v>1250</v>
      </c>
      <c r="J507" s="155">
        <f>ROUND(I507*H507,2)</f>
        <v>0</v>
      </c>
      <c r="K507" s="196"/>
      <c r="L507" s="161"/>
      <c r="M507" s="184">
        <v>0</v>
      </c>
      <c r="N507" s="161">
        <f t="shared" si="15"/>
        <v>0</v>
      </c>
      <c r="O507" s="159">
        <f t="shared" si="16"/>
        <v>0</v>
      </c>
      <c r="P507" s="160">
        <f t="shared" si="17"/>
        <v>0</v>
      </c>
      <c r="Q507" s="226"/>
      <c r="AG507" s="113" t="s">
        <v>140</v>
      </c>
      <c r="AI507" s="113" t="s">
        <v>224</v>
      </c>
      <c r="AJ507" s="113" t="s">
        <v>67</v>
      </c>
      <c r="AN507" s="17" t="s">
        <v>116</v>
      </c>
      <c r="AT507" s="114" t="e">
        <f>IF(#REF!="základní",J507,0)</f>
        <v>#REF!</v>
      </c>
      <c r="AU507" s="114" t="e">
        <f>IF(#REF!="snížená",J507,0)</f>
        <v>#REF!</v>
      </c>
      <c r="AV507" s="114" t="e">
        <f>IF(#REF!="zákl. přenesená",J507,0)</f>
        <v>#REF!</v>
      </c>
      <c r="AW507" s="114" t="e">
        <f>IF(#REF!="sníž. přenesená",J507,0)</f>
        <v>#REF!</v>
      </c>
      <c r="AX507" s="114" t="e">
        <f>IF(#REF!="nulová",J507,0)</f>
        <v>#REF!</v>
      </c>
      <c r="AY507" s="17" t="s">
        <v>65</v>
      </c>
      <c r="AZ507" s="114">
        <f>ROUND(I507*H507,2)</f>
        <v>0</v>
      </c>
      <c r="BA507" s="17" t="s">
        <v>122</v>
      </c>
      <c r="BB507" s="113" t="s">
        <v>1252</v>
      </c>
    </row>
    <row r="508" spans="2:54" s="1" customFormat="1" ht="24.15" customHeight="1">
      <c r="B508" s="106"/>
      <c r="C508" s="107" t="s">
        <v>410</v>
      </c>
      <c r="D508" s="107" t="s">
        <v>118</v>
      </c>
      <c r="E508" s="108" t="s">
        <v>1253</v>
      </c>
      <c r="F508" s="109" t="s">
        <v>1254</v>
      </c>
      <c r="G508" s="110" t="s">
        <v>378</v>
      </c>
      <c r="H508" s="111">
        <v>-16</v>
      </c>
      <c r="I508" s="112">
        <v>860</v>
      </c>
      <c r="J508" s="154">
        <f>ROUND(I508*H508,2)</f>
        <v>-13760</v>
      </c>
      <c r="K508" s="184"/>
      <c r="L508" s="161"/>
      <c r="M508" s="184">
        <v>0</v>
      </c>
      <c r="N508" s="161">
        <f t="shared" si="15"/>
        <v>0</v>
      </c>
      <c r="O508" s="201">
        <v>0</v>
      </c>
      <c r="P508" s="202">
        <v>0</v>
      </c>
      <c r="Q508" s="246"/>
      <c r="AG508" s="113" t="s">
        <v>122</v>
      </c>
      <c r="AI508" s="113" t="s">
        <v>118</v>
      </c>
      <c r="AJ508" s="113" t="s">
        <v>67</v>
      </c>
      <c r="AN508" s="17" t="s">
        <v>116</v>
      </c>
      <c r="AT508" s="114" t="e">
        <f>IF(#REF!="základní",J508,0)</f>
        <v>#REF!</v>
      </c>
      <c r="AU508" s="114" t="e">
        <f>IF(#REF!="snížená",J508,0)</f>
        <v>#REF!</v>
      </c>
      <c r="AV508" s="114" t="e">
        <f>IF(#REF!="zákl. přenesená",J508,0)</f>
        <v>#REF!</v>
      </c>
      <c r="AW508" s="114" t="e">
        <f>IF(#REF!="sníž. přenesená",J508,0)</f>
        <v>#REF!</v>
      </c>
      <c r="AX508" s="114" t="e">
        <f>IF(#REF!="nulová",J508,0)</f>
        <v>#REF!</v>
      </c>
      <c r="AY508" s="17" t="s">
        <v>65</v>
      </c>
      <c r="AZ508" s="114">
        <f>ROUND(I508*H508,2)</f>
        <v>-13760</v>
      </c>
      <c r="BA508" s="17" t="s">
        <v>122</v>
      </c>
      <c r="BB508" s="113" t="s">
        <v>1255</v>
      </c>
    </row>
    <row r="509" spans="2:54" s="12" customFormat="1">
      <c r="B509" s="115"/>
      <c r="D509" s="116" t="s">
        <v>123</v>
      </c>
      <c r="E509" s="117" t="s">
        <v>1</v>
      </c>
      <c r="F509" s="118" t="s">
        <v>693</v>
      </c>
      <c r="H509" s="119"/>
      <c r="I509" s="120"/>
      <c r="K509" s="185"/>
      <c r="L509" s="174"/>
      <c r="M509" s="185"/>
      <c r="N509" s="161"/>
      <c r="O509" s="159"/>
      <c r="P509" s="160"/>
      <c r="Q509" s="221"/>
      <c r="AI509" s="117" t="s">
        <v>123</v>
      </c>
      <c r="AJ509" s="117" t="s">
        <v>67</v>
      </c>
      <c r="AK509" s="12" t="s">
        <v>67</v>
      </c>
      <c r="AL509" s="12" t="s">
        <v>28</v>
      </c>
      <c r="AM509" s="12" t="s">
        <v>57</v>
      </c>
      <c r="AN509" s="117" t="s">
        <v>116</v>
      </c>
    </row>
    <row r="510" spans="2:54" s="13" customFormat="1">
      <c r="B510" s="121"/>
      <c r="D510" s="116" t="s">
        <v>123</v>
      </c>
      <c r="E510" s="122" t="s">
        <v>1</v>
      </c>
      <c r="F510" s="123" t="s">
        <v>125</v>
      </c>
      <c r="H510" s="124"/>
      <c r="I510" s="125"/>
      <c r="K510" s="186"/>
      <c r="L510" s="175"/>
      <c r="M510" s="186"/>
      <c r="N510" s="161"/>
      <c r="O510" s="159"/>
      <c r="P510" s="160"/>
      <c r="Q510" s="222"/>
      <c r="AI510" s="122" t="s">
        <v>123</v>
      </c>
      <c r="AJ510" s="122" t="s">
        <v>67</v>
      </c>
      <c r="AK510" s="13" t="s">
        <v>122</v>
      </c>
      <c r="AL510" s="13" t="s">
        <v>28</v>
      </c>
      <c r="AM510" s="13" t="s">
        <v>65</v>
      </c>
      <c r="AN510" s="122" t="s">
        <v>116</v>
      </c>
    </row>
    <row r="511" spans="2:54" s="1" customFormat="1" ht="16.5" customHeight="1">
      <c r="B511" s="106"/>
      <c r="C511" s="130" t="s">
        <v>1256</v>
      </c>
      <c r="D511" s="130" t="s">
        <v>224</v>
      </c>
      <c r="E511" s="131" t="s">
        <v>1257</v>
      </c>
      <c r="F511" s="132" t="s">
        <v>1258</v>
      </c>
      <c r="G511" s="133" t="s">
        <v>378</v>
      </c>
      <c r="H511" s="134">
        <v>-8</v>
      </c>
      <c r="I511" s="135">
        <v>237</v>
      </c>
      <c r="J511" s="155">
        <f>ROUND(I511*H511,2)</f>
        <v>-1896</v>
      </c>
      <c r="K511" s="196"/>
      <c r="L511" s="161"/>
      <c r="M511" s="184">
        <v>0</v>
      </c>
      <c r="N511" s="161">
        <f t="shared" si="15"/>
        <v>0</v>
      </c>
      <c r="O511" s="201">
        <v>0</v>
      </c>
      <c r="P511" s="202">
        <v>0</v>
      </c>
      <c r="Q511" s="169"/>
      <c r="AG511" s="113" t="s">
        <v>140</v>
      </c>
      <c r="AI511" s="113" t="s">
        <v>224</v>
      </c>
      <c r="AJ511" s="113" t="s">
        <v>67</v>
      </c>
      <c r="AN511" s="17" t="s">
        <v>116</v>
      </c>
      <c r="AT511" s="114" t="e">
        <f>IF(#REF!="základní",J511,0)</f>
        <v>#REF!</v>
      </c>
      <c r="AU511" s="114" t="e">
        <f>IF(#REF!="snížená",J511,0)</f>
        <v>#REF!</v>
      </c>
      <c r="AV511" s="114" t="e">
        <f>IF(#REF!="zákl. přenesená",J511,0)</f>
        <v>#REF!</v>
      </c>
      <c r="AW511" s="114" t="e">
        <f>IF(#REF!="sníž. přenesená",J511,0)</f>
        <v>#REF!</v>
      </c>
      <c r="AX511" s="114" t="e">
        <f>IF(#REF!="nulová",J511,0)</f>
        <v>#REF!</v>
      </c>
      <c r="AY511" s="17" t="s">
        <v>65</v>
      </c>
      <c r="AZ511" s="114">
        <f>ROUND(I511*H511,2)</f>
        <v>-1896</v>
      </c>
      <c r="BA511" s="17" t="s">
        <v>122</v>
      </c>
      <c r="BB511" s="113" t="s">
        <v>1259</v>
      </c>
    </row>
    <row r="512" spans="2:54" s="1" customFormat="1" ht="16.5" customHeight="1">
      <c r="B512" s="106"/>
      <c r="C512" s="130" t="s">
        <v>414</v>
      </c>
      <c r="D512" s="130" t="s">
        <v>224</v>
      </c>
      <c r="E512" s="131" t="s">
        <v>1260</v>
      </c>
      <c r="F512" s="132" t="s">
        <v>1261</v>
      </c>
      <c r="G512" s="133" t="s">
        <v>378</v>
      </c>
      <c r="H512" s="134">
        <v>-8</v>
      </c>
      <c r="I512" s="135">
        <v>820</v>
      </c>
      <c r="J512" s="155">
        <f>ROUND(I512*H512,2)</f>
        <v>-6560</v>
      </c>
      <c r="K512" s="196"/>
      <c r="L512" s="161"/>
      <c r="M512" s="184">
        <v>0</v>
      </c>
      <c r="N512" s="161">
        <f t="shared" si="15"/>
        <v>0</v>
      </c>
      <c r="O512" s="201">
        <v>0</v>
      </c>
      <c r="P512" s="202">
        <v>0</v>
      </c>
      <c r="Q512" s="169"/>
      <c r="AG512" s="113" t="s">
        <v>140</v>
      </c>
      <c r="AI512" s="113" t="s">
        <v>224</v>
      </c>
      <c r="AJ512" s="113" t="s">
        <v>67</v>
      </c>
      <c r="AN512" s="17" t="s">
        <v>116</v>
      </c>
      <c r="AT512" s="114" t="e">
        <f>IF(#REF!="základní",J512,0)</f>
        <v>#REF!</v>
      </c>
      <c r="AU512" s="114" t="e">
        <f>IF(#REF!="snížená",J512,0)</f>
        <v>#REF!</v>
      </c>
      <c r="AV512" s="114" t="e">
        <f>IF(#REF!="zákl. přenesená",J512,0)</f>
        <v>#REF!</v>
      </c>
      <c r="AW512" s="114" t="e">
        <f>IF(#REF!="sníž. přenesená",J512,0)</f>
        <v>#REF!</v>
      </c>
      <c r="AX512" s="114" t="e">
        <f>IF(#REF!="nulová",J512,0)</f>
        <v>#REF!</v>
      </c>
      <c r="AY512" s="17" t="s">
        <v>65</v>
      </c>
      <c r="AZ512" s="114">
        <f>ROUND(I512*H512,2)</f>
        <v>-6560</v>
      </c>
      <c r="BA512" s="17" t="s">
        <v>122</v>
      </c>
      <c r="BB512" s="113" t="s">
        <v>1262</v>
      </c>
    </row>
    <row r="513" spans="2:54" s="1" customFormat="1" ht="24.15" customHeight="1">
      <c r="B513" s="106"/>
      <c r="C513" s="107" t="s">
        <v>1263</v>
      </c>
      <c r="D513" s="107" t="s">
        <v>118</v>
      </c>
      <c r="E513" s="108" t="s">
        <v>1264</v>
      </c>
      <c r="F513" s="109" t="s">
        <v>1265</v>
      </c>
      <c r="G513" s="110" t="s">
        <v>378</v>
      </c>
      <c r="H513" s="111">
        <v>8</v>
      </c>
      <c r="I513" s="112">
        <v>2975</v>
      </c>
      <c r="J513" s="154">
        <f>ROUND(I513*H513,2)</f>
        <v>23800</v>
      </c>
      <c r="K513" s="184"/>
      <c r="L513" s="161"/>
      <c r="M513" s="184">
        <v>8</v>
      </c>
      <c r="N513" s="161">
        <f t="shared" si="15"/>
        <v>23800</v>
      </c>
      <c r="O513" s="159">
        <f t="shared" si="16"/>
        <v>0</v>
      </c>
      <c r="P513" s="160">
        <f t="shared" si="17"/>
        <v>0</v>
      </c>
      <c r="Q513" s="226"/>
      <c r="AG513" s="113" t="s">
        <v>122</v>
      </c>
      <c r="AI513" s="113" t="s">
        <v>118</v>
      </c>
      <c r="AJ513" s="113" t="s">
        <v>67</v>
      </c>
      <c r="AN513" s="17" t="s">
        <v>116</v>
      </c>
      <c r="AT513" s="114" t="e">
        <f>IF(#REF!="základní",J513,0)</f>
        <v>#REF!</v>
      </c>
      <c r="AU513" s="114" t="e">
        <f>IF(#REF!="snížená",J513,0)</f>
        <v>#REF!</v>
      </c>
      <c r="AV513" s="114" t="e">
        <f>IF(#REF!="zákl. přenesená",J513,0)</f>
        <v>#REF!</v>
      </c>
      <c r="AW513" s="114" t="e">
        <f>IF(#REF!="sníž. přenesená",J513,0)</f>
        <v>#REF!</v>
      </c>
      <c r="AX513" s="114" t="e">
        <f>IF(#REF!="nulová",J513,0)</f>
        <v>#REF!</v>
      </c>
      <c r="AY513" s="17" t="s">
        <v>65</v>
      </c>
      <c r="AZ513" s="114">
        <f>ROUND(I513*H513,2)</f>
        <v>23800</v>
      </c>
      <c r="BA513" s="17" t="s">
        <v>122</v>
      </c>
      <c r="BB513" s="113" t="s">
        <v>1266</v>
      </c>
    </row>
    <row r="514" spans="2:54" s="12" customFormat="1">
      <c r="B514" s="115"/>
      <c r="D514" s="116" t="s">
        <v>123</v>
      </c>
      <c r="E514" s="117" t="s">
        <v>1</v>
      </c>
      <c r="F514" s="118" t="s">
        <v>680</v>
      </c>
      <c r="H514" s="119"/>
      <c r="I514" s="120"/>
      <c r="K514" s="185"/>
      <c r="L514" s="174"/>
      <c r="M514" s="185"/>
      <c r="N514" s="161"/>
      <c r="O514" s="159"/>
      <c r="P514" s="160"/>
      <c r="Q514" s="221"/>
      <c r="AI514" s="117" t="s">
        <v>123</v>
      </c>
      <c r="AJ514" s="117" t="s">
        <v>67</v>
      </c>
      <c r="AK514" s="12" t="s">
        <v>67</v>
      </c>
      <c r="AL514" s="12" t="s">
        <v>28</v>
      </c>
      <c r="AM514" s="12" t="s">
        <v>57</v>
      </c>
      <c r="AN514" s="117" t="s">
        <v>116</v>
      </c>
    </row>
    <row r="515" spans="2:54" s="13" customFormat="1">
      <c r="B515" s="121"/>
      <c r="D515" s="116" t="s">
        <v>123</v>
      </c>
      <c r="E515" s="122" t="s">
        <v>1</v>
      </c>
      <c r="F515" s="123" t="s">
        <v>125</v>
      </c>
      <c r="H515" s="124"/>
      <c r="I515" s="125"/>
      <c r="K515" s="186"/>
      <c r="L515" s="175"/>
      <c r="M515" s="186"/>
      <c r="N515" s="161"/>
      <c r="O515" s="159"/>
      <c r="P515" s="160"/>
      <c r="Q515" s="222"/>
      <c r="AI515" s="122" t="s">
        <v>123</v>
      </c>
      <c r="AJ515" s="122" t="s">
        <v>67</v>
      </c>
      <c r="AK515" s="13" t="s">
        <v>122</v>
      </c>
      <c r="AL515" s="13" t="s">
        <v>28</v>
      </c>
      <c r="AM515" s="13" t="s">
        <v>65</v>
      </c>
      <c r="AN515" s="122" t="s">
        <v>116</v>
      </c>
    </row>
    <row r="516" spans="2:54" s="1" customFormat="1" ht="16.5" customHeight="1">
      <c r="B516" s="106"/>
      <c r="C516" s="130" t="s">
        <v>419</v>
      </c>
      <c r="D516" s="130" t="s">
        <v>224</v>
      </c>
      <c r="E516" s="131" t="s">
        <v>1267</v>
      </c>
      <c r="F516" s="132" t="s">
        <v>1268</v>
      </c>
      <c r="G516" s="133" t="s">
        <v>378</v>
      </c>
      <c r="H516" s="134">
        <v>8</v>
      </c>
      <c r="I516" s="135">
        <v>531</v>
      </c>
      <c r="J516" s="155">
        <f>ROUND(I516*H516,2)</f>
        <v>4248</v>
      </c>
      <c r="K516" s="196"/>
      <c r="L516" s="161"/>
      <c r="M516" s="184">
        <v>8</v>
      </c>
      <c r="N516" s="161">
        <f t="shared" si="15"/>
        <v>4248</v>
      </c>
      <c r="O516" s="159">
        <f t="shared" si="16"/>
        <v>0</v>
      </c>
      <c r="P516" s="160">
        <f t="shared" si="17"/>
        <v>0</v>
      </c>
      <c r="Q516" s="226"/>
      <c r="AG516" s="113" t="s">
        <v>140</v>
      </c>
      <c r="AI516" s="113" t="s">
        <v>224</v>
      </c>
      <c r="AJ516" s="113" t="s">
        <v>67</v>
      </c>
      <c r="AN516" s="17" t="s">
        <v>116</v>
      </c>
      <c r="AT516" s="114" t="e">
        <f>IF(#REF!="základní",J516,0)</f>
        <v>#REF!</v>
      </c>
      <c r="AU516" s="114" t="e">
        <f>IF(#REF!="snížená",J516,0)</f>
        <v>#REF!</v>
      </c>
      <c r="AV516" s="114" t="e">
        <f>IF(#REF!="zákl. přenesená",J516,0)</f>
        <v>#REF!</v>
      </c>
      <c r="AW516" s="114" t="e">
        <f>IF(#REF!="sníž. přenesená",J516,0)</f>
        <v>#REF!</v>
      </c>
      <c r="AX516" s="114" t="e">
        <f>IF(#REF!="nulová",J516,0)</f>
        <v>#REF!</v>
      </c>
      <c r="AY516" s="17" t="s">
        <v>65</v>
      </c>
      <c r="AZ516" s="114">
        <f>ROUND(I516*H516,2)</f>
        <v>4248</v>
      </c>
      <c r="BA516" s="17" t="s">
        <v>122</v>
      </c>
      <c r="BB516" s="113" t="s">
        <v>1269</v>
      </c>
    </row>
    <row r="517" spans="2:54" s="1" customFormat="1" ht="24.15" customHeight="1">
      <c r="B517" s="106"/>
      <c r="C517" s="130" t="s">
        <v>1270</v>
      </c>
      <c r="D517" s="130" t="s">
        <v>224</v>
      </c>
      <c r="E517" s="131" t="s">
        <v>1271</v>
      </c>
      <c r="F517" s="132" t="s">
        <v>1272</v>
      </c>
      <c r="G517" s="133" t="s">
        <v>378</v>
      </c>
      <c r="H517" s="134">
        <v>8</v>
      </c>
      <c r="I517" s="135">
        <v>13500</v>
      </c>
      <c r="J517" s="155">
        <f>ROUND(I517*H517,2)</f>
        <v>108000</v>
      </c>
      <c r="K517" s="196"/>
      <c r="L517" s="161"/>
      <c r="M517" s="184">
        <v>8</v>
      </c>
      <c r="N517" s="161">
        <f t="shared" si="15"/>
        <v>108000</v>
      </c>
      <c r="O517" s="159">
        <f t="shared" si="16"/>
        <v>0</v>
      </c>
      <c r="P517" s="160">
        <f t="shared" si="17"/>
        <v>0</v>
      </c>
      <c r="Q517" s="226"/>
      <c r="AG517" s="113" t="s">
        <v>140</v>
      </c>
      <c r="AI517" s="113" t="s">
        <v>224</v>
      </c>
      <c r="AJ517" s="113" t="s">
        <v>67</v>
      </c>
      <c r="AN517" s="17" t="s">
        <v>116</v>
      </c>
      <c r="AT517" s="114" t="e">
        <f>IF(#REF!="základní",J517,0)</f>
        <v>#REF!</v>
      </c>
      <c r="AU517" s="114" t="e">
        <f>IF(#REF!="snížená",J517,0)</f>
        <v>#REF!</v>
      </c>
      <c r="AV517" s="114" t="e">
        <f>IF(#REF!="zákl. přenesená",J517,0)</f>
        <v>#REF!</v>
      </c>
      <c r="AW517" s="114" t="e">
        <f>IF(#REF!="sníž. přenesená",J517,0)</f>
        <v>#REF!</v>
      </c>
      <c r="AX517" s="114" t="e">
        <f>IF(#REF!="nulová",J517,0)</f>
        <v>#REF!</v>
      </c>
      <c r="AY517" s="17" t="s">
        <v>65</v>
      </c>
      <c r="AZ517" s="114">
        <f>ROUND(I517*H517,2)</f>
        <v>108000</v>
      </c>
      <c r="BA517" s="17" t="s">
        <v>122</v>
      </c>
      <c r="BB517" s="113" t="s">
        <v>1273</v>
      </c>
    </row>
    <row r="518" spans="2:54" s="1" customFormat="1" ht="21.75" customHeight="1">
      <c r="B518" s="106"/>
      <c r="C518" s="107" t="s">
        <v>423</v>
      </c>
      <c r="D518" s="107" t="s">
        <v>118</v>
      </c>
      <c r="E518" s="108" t="s">
        <v>1274</v>
      </c>
      <c r="F518" s="109" t="s">
        <v>1275</v>
      </c>
      <c r="G518" s="110" t="s">
        <v>378</v>
      </c>
      <c r="H518" s="111"/>
      <c r="I518" s="112">
        <v>3075</v>
      </c>
      <c r="J518" s="154">
        <f>ROUND(I518*H518,2)</f>
        <v>0</v>
      </c>
      <c r="K518" s="184"/>
      <c r="L518" s="161"/>
      <c r="M518" s="184">
        <v>0</v>
      </c>
      <c r="N518" s="161">
        <f t="shared" si="15"/>
        <v>0</v>
      </c>
      <c r="O518" s="159">
        <f t="shared" si="16"/>
        <v>0</v>
      </c>
      <c r="P518" s="160">
        <f t="shared" si="17"/>
        <v>0</v>
      </c>
      <c r="Q518" s="169"/>
      <c r="AG518" s="113" t="s">
        <v>122</v>
      </c>
      <c r="AI518" s="113" t="s">
        <v>118</v>
      </c>
      <c r="AJ518" s="113" t="s">
        <v>67</v>
      </c>
      <c r="AN518" s="17" t="s">
        <v>116</v>
      </c>
      <c r="AT518" s="114" t="e">
        <f>IF(#REF!="základní",J518,0)</f>
        <v>#REF!</v>
      </c>
      <c r="AU518" s="114" t="e">
        <f>IF(#REF!="snížená",J518,0)</f>
        <v>#REF!</v>
      </c>
      <c r="AV518" s="114" t="e">
        <f>IF(#REF!="zákl. přenesená",J518,0)</f>
        <v>#REF!</v>
      </c>
      <c r="AW518" s="114" t="e">
        <f>IF(#REF!="sníž. přenesená",J518,0)</f>
        <v>#REF!</v>
      </c>
      <c r="AX518" s="114" t="e">
        <f>IF(#REF!="nulová",J518,0)</f>
        <v>#REF!</v>
      </c>
      <c r="AY518" s="17" t="s">
        <v>65</v>
      </c>
      <c r="AZ518" s="114">
        <f>ROUND(I518*H518,2)</f>
        <v>0</v>
      </c>
      <c r="BA518" s="17" t="s">
        <v>122</v>
      </c>
      <c r="BB518" s="113" t="s">
        <v>1276</v>
      </c>
    </row>
    <row r="519" spans="2:54" s="12" customFormat="1">
      <c r="B519" s="115"/>
      <c r="D519" s="116" t="s">
        <v>123</v>
      </c>
      <c r="E519" s="117" t="s">
        <v>1</v>
      </c>
      <c r="F519" s="118" t="s">
        <v>717</v>
      </c>
      <c r="H519" s="119"/>
      <c r="I519" s="120"/>
      <c r="K519" s="185"/>
      <c r="L519" s="174"/>
      <c r="M519" s="185"/>
      <c r="N519" s="161"/>
      <c r="O519" s="159"/>
      <c r="P519" s="160"/>
      <c r="Q519" s="221"/>
      <c r="AI519" s="117" t="s">
        <v>123</v>
      </c>
      <c r="AJ519" s="117" t="s">
        <v>67</v>
      </c>
      <c r="AK519" s="12" t="s">
        <v>67</v>
      </c>
      <c r="AL519" s="12" t="s">
        <v>28</v>
      </c>
      <c r="AM519" s="12" t="s">
        <v>57</v>
      </c>
      <c r="AN519" s="117" t="s">
        <v>116</v>
      </c>
    </row>
    <row r="520" spans="2:54" s="13" customFormat="1">
      <c r="B520" s="121"/>
      <c r="D520" s="116" t="s">
        <v>123</v>
      </c>
      <c r="E520" s="122" t="s">
        <v>1</v>
      </c>
      <c r="F520" s="123" t="s">
        <v>125</v>
      </c>
      <c r="H520" s="124"/>
      <c r="I520" s="125"/>
      <c r="K520" s="186"/>
      <c r="L520" s="175"/>
      <c r="M520" s="186"/>
      <c r="N520" s="161"/>
      <c r="O520" s="159"/>
      <c r="P520" s="160"/>
      <c r="Q520" s="222"/>
      <c r="AI520" s="122" t="s">
        <v>123</v>
      </c>
      <c r="AJ520" s="122" t="s">
        <v>67</v>
      </c>
      <c r="AK520" s="13" t="s">
        <v>122</v>
      </c>
      <c r="AL520" s="13" t="s">
        <v>28</v>
      </c>
      <c r="AM520" s="13" t="s">
        <v>65</v>
      </c>
      <c r="AN520" s="122" t="s">
        <v>116</v>
      </c>
    </row>
    <row r="521" spans="2:54" s="1" customFormat="1" ht="24.15" customHeight="1">
      <c r="B521" s="106"/>
      <c r="C521" s="130" t="s">
        <v>1277</v>
      </c>
      <c r="D521" s="130" t="s">
        <v>224</v>
      </c>
      <c r="E521" s="131" t="s">
        <v>1278</v>
      </c>
      <c r="F521" s="132" t="s">
        <v>1279</v>
      </c>
      <c r="G521" s="133" t="s">
        <v>378</v>
      </c>
      <c r="H521" s="134"/>
      <c r="I521" s="135">
        <v>29600</v>
      </c>
      <c r="J521" s="155">
        <f>ROUND(I521*H521,2)</f>
        <v>0</v>
      </c>
      <c r="K521" s="196"/>
      <c r="L521" s="161"/>
      <c r="M521" s="184">
        <v>0</v>
      </c>
      <c r="N521" s="161">
        <f t="shared" si="15"/>
        <v>0</v>
      </c>
      <c r="O521" s="159">
        <f t="shared" si="16"/>
        <v>0</v>
      </c>
      <c r="P521" s="160">
        <f t="shared" si="17"/>
        <v>0</v>
      </c>
      <c r="Q521" s="169"/>
      <c r="AG521" s="113" t="s">
        <v>140</v>
      </c>
      <c r="AI521" s="113" t="s">
        <v>224</v>
      </c>
      <c r="AJ521" s="113" t="s">
        <v>67</v>
      </c>
      <c r="AN521" s="17" t="s">
        <v>116</v>
      </c>
      <c r="AT521" s="114" t="e">
        <f>IF(#REF!="základní",J521,0)</f>
        <v>#REF!</v>
      </c>
      <c r="AU521" s="114" t="e">
        <f>IF(#REF!="snížená",J521,0)</f>
        <v>#REF!</v>
      </c>
      <c r="AV521" s="114" t="e">
        <f>IF(#REF!="zákl. přenesená",J521,0)</f>
        <v>#REF!</v>
      </c>
      <c r="AW521" s="114" t="e">
        <f>IF(#REF!="sníž. přenesená",J521,0)</f>
        <v>#REF!</v>
      </c>
      <c r="AX521" s="114" t="e">
        <f>IF(#REF!="nulová",J521,0)</f>
        <v>#REF!</v>
      </c>
      <c r="AY521" s="17" t="s">
        <v>65</v>
      </c>
      <c r="AZ521" s="114">
        <f>ROUND(I521*H521,2)</f>
        <v>0</v>
      </c>
      <c r="BA521" s="17" t="s">
        <v>122</v>
      </c>
      <c r="BB521" s="113" t="s">
        <v>1280</v>
      </c>
    </row>
    <row r="522" spans="2:54" s="1" customFormat="1" ht="16.5" customHeight="1">
      <c r="B522" s="106"/>
      <c r="C522" s="130" t="s">
        <v>427</v>
      </c>
      <c r="D522" s="130" t="s">
        <v>224</v>
      </c>
      <c r="E522" s="131" t="s">
        <v>1281</v>
      </c>
      <c r="F522" s="132" t="s">
        <v>1282</v>
      </c>
      <c r="G522" s="133" t="s">
        <v>378</v>
      </c>
      <c r="H522" s="134"/>
      <c r="I522" s="135">
        <v>350</v>
      </c>
      <c r="J522" s="155">
        <f>ROUND(I522*H522,2)</f>
        <v>0</v>
      </c>
      <c r="K522" s="196"/>
      <c r="L522" s="161"/>
      <c r="M522" s="184">
        <v>0</v>
      </c>
      <c r="N522" s="161">
        <f t="shared" si="15"/>
        <v>0</v>
      </c>
      <c r="O522" s="159">
        <f t="shared" si="16"/>
        <v>0</v>
      </c>
      <c r="P522" s="160">
        <f t="shared" si="17"/>
        <v>0</v>
      </c>
      <c r="Q522" s="169"/>
      <c r="AG522" s="113" t="s">
        <v>140</v>
      </c>
      <c r="AI522" s="113" t="s">
        <v>224</v>
      </c>
      <c r="AJ522" s="113" t="s">
        <v>67</v>
      </c>
      <c r="AN522" s="17" t="s">
        <v>116</v>
      </c>
      <c r="AT522" s="114" t="e">
        <f>IF(#REF!="základní",J522,0)</f>
        <v>#REF!</v>
      </c>
      <c r="AU522" s="114" t="e">
        <f>IF(#REF!="snížená",J522,0)</f>
        <v>#REF!</v>
      </c>
      <c r="AV522" s="114" t="e">
        <f>IF(#REF!="zákl. přenesená",J522,0)</f>
        <v>#REF!</v>
      </c>
      <c r="AW522" s="114" t="e">
        <f>IF(#REF!="sníž. přenesená",J522,0)</f>
        <v>#REF!</v>
      </c>
      <c r="AX522" s="114" t="e">
        <f>IF(#REF!="nulová",J522,0)</f>
        <v>#REF!</v>
      </c>
      <c r="AY522" s="17" t="s">
        <v>65</v>
      </c>
      <c r="AZ522" s="114">
        <f>ROUND(I522*H522,2)</f>
        <v>0</v>
      </c>
      <c r="BA522" s="17" t="s">
        <v>122</v>
      </c>
      <c r="BB522" s="113" t="s">
        <v>1283</v>
      </c>
    </row>
    <row r="523" spans="2:54" s="1" customFormat="1" ht="16.5" customHeight="1">
      <c r="B523" s="106"/>
      <c r="C523" s="107" t="s">
        <v>1284</v>
      </c>
      <c r="D523" s="107" t="s">
        <v>118</v>
      </c>
      <c r="E523" s="108" t="s">
        <v>1285</v>
      </c>
      <c r="F523" s="109" t="s">
        <v>1286</v>
      </c>
      <c r="G523" s="110" t="s">
        <v>378</v>
      </c>
      <c r="H523" s="111">
        <v>-1</v>
      </c>
      <c r="I523" s="112">
        <v>7450</v>
      </c>
      <c r="J523" s="154">
        <f>ROUND(I523*H523,2)</f>
        <v>-7450</v>
      </c>
      <c r="K523" s="184"/>
      <c r="L523" s="161"/>
      <c r="M523" s="184">
        <v>0</v>
      </c>
      <c r="N523" s="161">
        <f t="shared" ref="N523:N585" si="20">M523*I523</f>
        <v>0</v>
      </c>
      <c r="O523" s="201">
        <v>0</v>
      </c>
      <c r="P523" s="202">
        <v>0</v>
      </c>
      <c r="Q523" s="169"/>
      <c r="AG523" s="113" t="s">
        <v>122</v>
      </c>
      <c r="AI523" s="113" t="s">
        <v>118</v>
      </c>
      <c r="AJ523" s="113" t="s">
        <v>67</v>
      </c>
      <c r="AN523" s="17" t="s">
        <v>116</v>
      </c>
      <c r="AT523" s="114" t="e">
        <f>IF(#REF!="základní",J523,0)</f>
        <v>#REF!</v>
      </c>
      <c r="AU523" s="114" t="e">
        <f>IF(#REF!="snížená",J523,0)</f>
        <v>#REF!</v>
      </c>
      <c r="AV523" s="114" t="e">
        <f>IF(#REF!="zákl. přenesená",J523,0)</f>
        <v>#REF!</v>
      </c>
      <c r="AW523" s="114" t="e">
        <f>IF(#REF!="sníž. přenesená",J523,0)</f>
        <v>#REF!</v>
      </c>
      <c r="AX523" s="114" t="e">
        <f>IF(#REF!="nulová",J523,0)</f>
        <v>#REF!</v>
      </c>
      <c r="AY523" s="17" t="s">
        <v>65</v>
      </c>
      <c r="AZ523" s="114">
        <f>ROUND(I523*H523,2)</f>
        <v>-7450</v>
      </c>
      <c r="BA523" s="17" t="s">
        <v>122</v>
      </c>
      <c r="BB523" s="113" t="s">
        <v>1287</v>
      </c>
    </row>
    <row r="524" spans="2:54" s="14" customFormat="1">
      <c r="B524" s="126"/>
      <c r="D524" s="116" t="s">
        <v>123</v>
      </c>
      <c r="E524" s="127" t="s">
        <v>1</v>
      </c>
      <c r="F524" s="128" t="s">
        <v>602</v>
      </c>
      <c r="H524" s="127"/>
      <c r="I524" s="129"/>
      <c r="K524" s="187"/>
      <c r="L524" s="176"/>
      <c r="M524" s="187"/>
      <c r="N524" s="161"/>
      <c r="O524" s="201"/>
      <c r="P524" s="202"/>
      <c r="Q524" s="223"/>
      <c r="AI524" s="127" t="s">
        <v>123</v>
      </c>
      <c r="AJ524" s="127" t="s">
        <v>67</v>
      </c>
      <c r="AK524" s="14" t="s">
        <v>65</v>
      </c>
      <c r="AL524" s="14" t="s">
        <v>28</v>
      </c>
      <c r="AM524" s="14" t="s">
        <v>57</v>
      </c>
      <c r="AN524" s="127" t="s">
        <v>116</v>
      </c>
    </row>
    <row r="525" spans="2:54" s="12" customFormat="1">
      <c r="B525" s="115"/>
      <c r="D525" s="116" t="s">
        <v>123</v>
      </c>
      <c r="E525" s="117" t="s">
        <v>1</v>
      </c>
      <c r="F525" s="118" t="s">
        <v>1288</v>
      </c>
      <c r="H525" s="119"/>
      <c r="I525" s="120"/>
      <c r="K525" s="185"/>
      <c r="L525" s="174"/>
      <c r="M525" s="185"/>
      <c r="N525" s="161"/>
      <c r="O525" s="201"/>
      <c r="P525" s="202"/>
      <c r="Q525" s="221"/>
      <c r="AI525" s="117" t="s">
        <v>123</v>
      </c>
      <c r="AJ525" s="117" t="s">
        <v>67</v>
      </c>
      <c r="AK525" s="12" t="s">
        <v>67</v>
      </c>
      <c r="AL525" s="12" t="s">
        <v>28</v>
      </c>
      <c r="AM525" s="12" t="s">
        <v>57</v>
      </c>
      <c r="AN525" s="117" t="s">
        <v>116</v>
      </c>
    </row>
    <row r="526" spans="2:54" s="13" customFormat="1">
      <c r="B526" s="121"/>
      <c r="D526" s="116" t="s">
        <v>123</v>
      </c>
      <c r="E526" s="122" t="s">
        <v>1</v>
      </c>
      <c r="F526" s="123" t="s">
        <v>125</v>
      </c>
      <c r="H526" s="124"/>
      <c r="I526" s="125"/>
      <c r="K526" s="186"/>
      <c r="L526" s="175"/>
      <c r="M526" s="186"/>
      <c r="N526" s="161"/>
      <c r="O526" s="201"/>
      <c r="P526" s="202"/>
      <c r="Q526" s="222"/>
      <c r="AI526" s="122" t="s">
        <v>123</v>
      </c>
      <c r="AJ526" s="122" t="s">
        <v>67</v>
      </c>
      <c r="AK526" s="13" t="s">
        <v>122</v>
      </c>
      <c r="AL526" s="13" t="s">
        <v>28</v>
      </c>
      <c r="AM526" s="13" t="s">
        <v>65</v>
      </c>
      <c r="AN526" s="122" t="s">
        <v>116</v>
      </c>
    </row>
    <row r="527" spans="2:54" s="1" customFormat="1" ht="16.5" customHeight="1">
      <c r="B527" s="106"/>
      <c r="C527" s="130" t="s">
        <v>430</v>
      </c>
      <c r="D527" s="130" t="s">
        <v>224</v>
      </c>
      <c r="E527" s="131" t="s">
        <v>1289</v>
      </c>
      <c r="F527" s="132" t="s">
        <v>1290</v>
      </c>
      <c r="G527" s="133" t="s">
        <v>378</v>
      </c>
      <c r="H527" s="134">
        <v>-1</v>
      </c>
      <c r="I527" s="135">
        <v>68300</v>
      </c>
      <c r="J527" s="155">
        <f>ROUND(I527*H527,2)</f>
        <v>-68300</v>
      </c>
      <c r="K527" s="196"/>
      <c r="L527" s="161"/>
      <c r="M527" s="184">
        <v>0</v>
      </c>
      <c r="N527" s="161">
        <f t="shared" si="20"/>
        <v>0</v>
      </c>
      <c r="O527" s="201">
        <v>0</v>
      </c>
      <c r="P527" s="202">
        <v>0</v>
      </c>
      <c r="Q527" s="169"/>
      <c r="AG527" s="113" t="s">
        <v>140</v>
      </c>
      <c r="AI527" s="113" t="s">
        <v>224</v>
      </c>
      <c r="AJ527" s="113" t="s">
        <v>67</v>
      </c>
      <c r="AN527" s="17" t="s">
        <v>116</v>
      </c>
      <c r="AT527" s="114" t="e">
        <f>IF(#REF!="základní",J527,0)</f>
        <v>#REF!</v>
      </c>
      <c r="AU527" s="114" t="e">
        <f>IF(#REF!="snížená",J527,0)</f>
        <v>#REF!</v>
      </c>
      <c r="AV527" s="114" t="e">
        <f>IF(#REF!="zákl. přenesená",J527,0)</f>
        <v>#REF!</v>
      </c>
      <c r="AW527" s="114" t="e">
        <f>IF(#REF!="sníž. přenesená",J527,0)</f>
        <v>#REF!</v>
      </c>
      <c r="AX527" s="114" t="e">
        <f>IF(#REF!="nulová",J527,0)</f>
        <v>#REF!</v>
      </c>
      <c r="AY527" s="17" t="s">
        <v>65</v>
      </c>
      <c r="AZ527" s="114">
        <f>ROUND(I527*H527,2)</f>
        <v>-68300</v>
      </c>
      <c r="BA527" s="17" t="s">
        <v>122</v>
      </c>
      <c r="BB527" s="113" t="s">
        <v>1291</v>
      </c>
    </row>
    <row r="528" spans="2:54" s="1" customFormat="1" ht="16.5" customHeight="1">
      <c r="B528" s="106"/>
      <c r="C528" s="107" t="s">
        <v>1292</v>
      </c>
      <c r="D528" s="107" t="s">
        <v>118</v>
      </c>
      <c r="E528" s="108" t="s">
        <v>1293</v>
      </c>
      <c r="F528" s="109" t="s">
        <v>1294</v>
      </c>
      <c r="G528" s="110" t="s">
        <v>378</v>
      </c>
      <c r="H528" s="111"/>
      <c r="I528" s="112">
        <v>10450</v>
      </c>
      <c r="J528" s="154">
        <f>ROUND(I528*H528,2)</f>
        <v>0</v>
      </c>
      <c r="K528" s="184"/>
      <c r="L528" s="161"/>
      <c r="M528" s="184">
        <v>0</v>
      </c>
      <c r="N528" s="161">
        <f t="shared" si="20"/>
        <v>0</v>
      </c>
      <c r="O528" s="159">
        <f t="shared" ref="O528:O584" si="21">H528-M528-K528</f>
        <v>0</v>
      </c>
      <c r="P528" s="160">
        <f t="shared" ref="P528:P584" si="22">J528-N528-L528</f>
        <v>0</v>
      </c>
      <c r="Q528" s="169"/>
      <c r="AG528" s="113" t="s">
        <v>122</v>
      </c>
      <c r="AI528" s="113" t="s">
        <v>118</v>
      </c>
      <c r="AJ528" s="113" t="s">
        <v>67</v>
      </c>
      <c r="AN528" s="17" t="s">
        <v>116</v>
      </c>
      <c r="AT528" s="114" t="e">
        <f>IF(#REF!="základní",J528,0)</f>
        <v>#REF!</v>
      </c>
      <c r="AU528" s="114" t="e">
        <f>IF(#REF!="snížená",J528,0)</f>
        <v>#REF!</v>
      </c>
      <c r="AV528" s="114" t="e">
        <f>IF(#REF!="zákl. přenesená",J528,0)</f>
        <v>#REF!</v>
      </c>
      <c r="AW528" s="114" t="e">
        <f>IF(#REF!="sníž. přenesená",J528,0)</f>
        <v>#REF!</v>
      </c>
      <c r="AX528" s="114" t="e">
        <f>IF(#REF!="nulová",J528,0)</f>
        <v>#REF!</v>
      </c>
      <c r="AY528" s="17" t="s">
        <v>65</v>
      </c>
      <c r="AZ528" s="114">
        <f>ROUND(I528*H528,2)</f>
        <v>0</v>
      </c>
      <c r="BA528" s="17" t="s">
        <v>122</v>
      </c>
      <c r="BB528" s="113" t="s">
        <v>1295</v>
      </c>
    </row>
    <row r="529" spans="2:54" s="14" customFormat="1">
      <c r="B529" s="126"/>
      <c r="D529" s="116" t="s">
        <v>123</v>
      </c>
      <c r="E529" s="127" t="s">
        <v>1</v>
      </c>
      <c r="F529" s="128" t="s">
        <v>602</v>
      </c>
      <c r="H529" s="127"/>
      <c r="I529" s="129"/>
      <c r="K529" s="187"/>
      <c r="L529" s="176"/>
      <c r="M529" s="187"/>
      <c r="N529" s="161"/>
      <c r="O529" s="159"/>
      <c r="P529" s="160"/>
      <c r="Q529" s="223"/>
      <c r="AI529" s="127" t="s">
        <v>123</v>
      </c>
      <c r="AJ529" s="127" t="s">
        <v>67</v>
      </c>
      <c r="AK529" s="14" t="s">
        <v>65</v>
      </c>
      <c r="AL529" s="14" t="s">
        <v>28</v>
      </c>
      <c r="AM529" s="14" t="s">
        <v>57</v>
      </c>
      <c r="AN529" s="127" t="s">
        <v>116</v>
      </c>
    </row>
    <row r="530" spans="2:54" s="12" customFormat="1">
      <c r="B530" s="115"/>
      <c r="D530" s="116" t="s">
        <v>123</v>
      </c>
      <c r="E530" s="117" t="s">
        <v>1</v>
      </c>
      <c r="F530" s="118" t="s">
        <v>1296</v>
      </c>
      <c r="H530" s="119"/>
      <c r="I530" s="120"/>
      <c r="K530" s="185"/>
      <c r="L530" s="174"/>
      <c r="M530" s="185"/>
      <c r="N530" s="161"/>
      <c r="O530" s="159"/>
      <c r="P530" s="160"/>
      <c r="Q530" s="221"/>
      <c r="AI530" s="117" t="s">
        <v>123</v>
      </c>
      <c r="AJ530" s="117" t="s">
        <v>67</v>
      </c>
      <c r="AK530" s="12" t="s">
        <v>67</v>
      </c>
      <c r="AL530" s="12" t="s">
        <v>28</v>
      </c>
      <c r="AM530" s="12" t="s">
        <v>57</v>
      </c>
      <c r="AN530" s="117" t="s">
        <v>116</v>
      </c>
    </row>
    <row r="531" spans="2:54" s="13" customFormat="1">
      <c r="B531" s="121"/>
      <c r="D531" s="116" t="s">
        <v>123</v>
      </c>
      <c r="E531" s="122" t="s">
        <v>1</v>
      </c>
      <c r="F531" s="123" t="s">
        <v>125</v>
      </c>
      <c r="H531" s="124"/>
      <c r="I531" s="125"/>
      <c r="K531" s="186"/>
      <c r="L531" s="175"/>
      <c r="M531" s="186"/>
      <c r="N531" s="161"/>
      <c r="O531" s="159"/>
      <c r="P531" s="160"/>
      <c r="Q531" s="222"/>
      <c r="AI531" s="122" t="s">
        <v>123</v>
      </c>
      <c r="AJ531" s="122" t="s">
        <v>67</v>
      </c>
      <c r="AK531" s="13" t="s">
        <v>122</v>
      </c>
      <c r="AL531" s="13" t="s">
        <v>28</v>
      </c>
      <c r="AM531" s="13" t="s">
        <v>65</v>
      </c>
      <c r="AN531" s="122" t="s">
        <v>116</v>
      </c>
    </row>
    <row r="532" spans="2:54" s="1" customFormat="1" ht="16.5" customHeight="1">
      <c r="B532" s="106"/>
      <c r="C532" s="130" t="s">
        <v>434</v>
      </c>
      <c r="D532" s="130" t="s">
        <v>224</v>
      </c>
      <c r="E532" s="131" t="s">
        <v>1297</v>
      </c>
      <c r="F532" s="132" t="s">
        <v>1298</v>
      </c>
      <c r="G532" s="133" t="s">
        <v>378</v>
      </c>
      <c r="H532" s="134"/>
      <c r="I532" s="135">
        <v>25000</v>
      </c>
      <c r="J532" s="155">
        <f>ROUND(I532*H532,2)</f>
        <v>0</v>
      </c>
      <c r="K532" s="196"/>
      <c r="L532" s="161"/>
      <c r="M532" s="184">
        <v>0</v>
      </c>
      <c r="N532" s="161">
        <f t="shared" si="20"/>
        <v>0</v>
      </c>
      <c r="O532" s="159">
        <f t="shared" si="21"/>
        <v>0</v>
      </c>
      <c r="P532" s="160">
        <f t="shared" si="22"/>
        <v>0</v>
      </c>
      <c r="Q532" s="169"/>
      <c r="AG532" s="113" t="s">
        <v>140</v>
      </c>
      <c r="AI532" s="113" t="s">
        <v>224</v>
      </c>
      <c r="AJ532" s="113" t="s">
        <v>67</v>
      </c>
      <c r="AN532" s="17" t="s">
        <v>116</v>
      </c>
      <c r="AT532" s="114" t="e">
        <f>IF(#REF!="základní",J532,0)</f>
        <v>#REF!</v>
      </c>
      <c r="AU532" s="114" t="e">
        <f>IF(#REF!="snížená",J532,0)</f>
        <v>#REF!</v>
      </c>
      <c r="AV532" s="114" t="e">
        <f>IF(#REF!="zákl. přenesená",J532,0)</f>
        <v>#REF!</v>
      </c>
      <c r="AW532" s="114" t="e">
        <f>IF(#REF!="sníž. přenesená",J532,0)</f>
        <v>#REF!</v>
      </c>
      <c r="AX532" s="114" t="e">
        <f>IF(#REF!="nulová",J532,0)</f>
        <v>#REF!</v>
      </c>
      <c r="AY532" s="17" t="s">
        <v>65</v>
      </c>
      <c r="AZ532" s="114">
        <f>ROUND(I532*H532,2)</f>
        <v>0</v>
      </c>
      <c r="BA532" s="17" t="s">
        <v>122</v>
      </c>
      <c r="BB532" s="113" t="s">
        <v>1299</v>
      </c>
    </row>
    <row r="533" spans="2:54" s="1" customFormat="1" ht="21.75" customHeight="1">
      <c r="B533" s="106"/>
      <c r="C533" s="107" t="s">
        <v>1300</v>
      </c>
      <c r="D533" s="107" t="s">
        <v>118</v>
      </c>
      <c r="E533" s="108" t="s">
        <v>1301</v>
      </c>
      <c r="F533" s="109" t="s">
        <v>1302</v>
      </c>
      <c r="G533" s="110" t="s">
        <v>160</v>
      </c>
      <c r="H533" s="111"/>
      <c r="I533" s="112">
        <v>46.4</v>
      </c>
      <c r="J533" s="154">
        <f>ROUND(I533*H533,2)</f>
        <v>0</v>
      </c>
      <c r="K533" s="184"/>
      <c r="L533" s="161"/>
      <c r="M533" s="184">
        <v>0</v>
      </c>
      <c r="N533" s="161">
        <f t="shared" si="20"/>
        <v>0</v>
      </c>
      <c r="O533" s="159">
        <f t="shared" si="21"/>
        <v>0</v>
      </c>
      <c r="P533" s="160">
        <f t="shared" si="22"/>
        <v>0</v>
      </c>
      <c r="Q533" s="169"/>
      <c r="AG533" s="113" t="s">
        <v>122</v>
      </c>
      <c r="AI533" s="113" t="s">
        <v>118</v>
      </c>
      <c r="AJ533" s="113" t="s">
        <v>67</v>
      </c>
      <c r="AN533" s="17" t="s">
        <v>116</v>
      </c>
      <c r="AT533" s="114" t="e">
        <f>IF(#REF!="základní",J533,0)</f>
        <v>#REF!</v>
      </c>
      <c r="AU533" s="114" t="e">
        <f>IF(#REF!="snížená",J533,0)</f>
        <v>#REF!</v>
      </c>
      <c r="AV533" s="114" t="e">
        <f>IF(#REF!="zákl. přenesená",J533,0)</f>
        <v>#REF!</v>
      </c>
      <c r="AW533" s="114" t="e">
        <f>IF(#REF!="sníž. přenesená",J533,0)</f>
        <v>#REF!</v>
      </c>
      <c r="AX533" s="114" t="e">
        <f>IF(#REF!="nulová",J533,0)</f>
        <v>#REF!</v>
      </c>
      <c r="AY533" s="17" t="s">
        <v>65</v>
      </c>
      <c r="AZ533" s="114">
        <f>ROUND(I533*H533,2)</f>
        <v>0</v>
      </c>
      <c r="BA533" s="17" t="s">
        <v>122</v>
      </c>
      <c r="BB533" s="113" t="s">
        <v>1303</v>
      </c>
    </row>
    <row r="534" spans="2:54" s="12" customFormat="1">
      <c r="B534" s="115"/>
      <c r="D534" s="116" t="s">
        <v>123</v>
      </c>
      <c r="E534" s="117" t="s">
        <v>1</v>
      </c>
      <c r="F534" s="118" t="s">
        <v>1304</v>
      </c>
      <c r="H534" s="119"/>
      <c r="I534" s="120"/>
      <c r="K534" s="185"/>
      <c r="L534" s="174"/>
      <c r="M534" s="185"/>
      <c r="N534" s="161"/>
      <c r="O534" s="159"/>
      <c r="P534" s="160"/>
      <c r="Q534" s="221"/>
      <c r="AI534" s="117" t="s">
        <v>123</v>
      </c>
      <c r="AJ534" s="117" t="s">
        <v>67</v>
      </c>
      <c r="AK534" s="12" t="s">
        <v>67</v>
      </c>
      <c r="AL534" s="12" t="s">
        <v>28</v>
      </c>
      <c r="AM534" s="12" t="s">
        <v>57</v>
      </c>
      <c r="AN534" s="117" t="s">
        <v>116</v>
      </c>
    </row>
    <row r="535" spans="2:54" s="13" customFormat="1">
      <c r="B535" s="121"/>
      <c r="D535" s="116" t="s">
        <v>123</v>
      </c>
      <c r="E535" s="122" t="s">
        <v>1</v>
      </c>
      <c r="F535" s="123" t="s">
        <v>125</v>
      </c>
      <c r="H535" s="124"/>
      <c r="I535" s="125"/>
      <c r="K535" s="186"/>
      <c r="L535" s="175"/>
      <c r="M535" s="186"/>
      <c r="N535" s="161"/>
      <c r="O535" s="159"/>
      <c r="P535" s="160"/>
      <c r="Q535" s="222"/>
      <c r="AI535" s="122" t="s">
        <v>123</v>
      </c>
      <c r="AJ535" s="122" t="s">
        <v>67</v>
      </c>
      <c r="AK535" s="13" t="s">
        <v>122</v>
      </c>
      <c r="AL535" s="13" t="s">
        <v>28</v>
      </c>
      <c r="AM535" s="13" t="s">
        <v>65</v>
      </c>
      <c r="AN535" s="122" t="s">
        <v>116</v>
      </c>
    </row>
    <row r="536" spans="2:54" s="1" customFormat="1" ht="24.15" customHeight="1">
      <c r="B536" s="106"/>
      <c r="C536" s="107" t="s">
        <v>437</v>
      </c>
      <c r="D536" s="107" t="s">
        <v>118</v>
      </c>
      <c r="E536" s="108" t="s">
        <v>904</v>
      </c>
      <c r="F536" s="109" t="s">
        <v>905</v>
      </c>
      <c r="G536" s="110" t="s">
        <v>901</v>
      </c>
      <c r="H536" s="111"/>
      <c r="I536" s="112">
        <v>4720</v>
      </c>
      <c r="J536" s="154">
        <f>ROUND(I536*H536,2)</f>
        <v>0</v>
      </c>
      <c r="K536" s="184"/>
      <c r="L536" s="161"/>
      <c r="M536" s="184">
        <v>0</v>
      </c>
      <c r="N536" s="161">
        <f t="shared" si="20"/>
        <v>0</v>
      </c>
      <c r="O536" s="159">
        <f t="shared" si="21"/>
        <v>0</v>
      </c>
      <c r="P536" s="160">
        <f t="shared" si="22"/>
        <v>0</v>
      </c>
      <c r="Q536" s="169"/>
      <c r="AG536" s="113" t="s">
        <v>122</v>
      </c>
      <c r="AI536" s="113" t="s">
        <v>118</v>
      </c>
      <c r="AJ536" s="113" t="s">
        <v>67</v>
      </c>
      <c r="AN536" s="17" t="s">
        <v>116</v>
      </c>
      <c r="AT536" s="114" t="e">
        <f>IF(#REF!="základní",J536,0)</f>
        <v>#REF!</v>
      </c>
      <c r="AU536" s="114" t="e">
        <f>IF(#REF!="snížená",J536,0)</f>
        <v>#REF!</v>
      </c>
      <c r="AV536" s="114" t="e">
        <f>IF(#REF!="zákl. přenesená",J536,0)</f>
        <v>#REF!</v>
      </c>
      <c r="AW536" s="114" t="e">
        <f>IF(#REF!="sníž. přenesená",J536,0)</f>
        <v>#REF!</v>
      </c>
      <c r="AX536" s="114" t="e">
        <f>IF(#REF!="nulová",J536,0)</f>
        <v>#REF!</v>
      </c>
      <c r="AY536" s="17" t="s">
        <v>65</v>
      </c>
      <c r="AZ536" s="114">
        <f>ROUND(I536*H536,2)</f>
        <v>0</v>
      </c>
      <c r="BA536" s="17" t="s">
        <v>122</v>
      </c>
      <c r="BB536" s="113" t="s">
        <v>1305</v>
      </c>
    </row>
    <row r="537" spans="2:54" s="1" customFormat="1" ht="24.15" customHeight="1">
      <c r="B537" s="106"/>
      <c r="C537" s="107" t="s">
        <v>1306</v>
      </c>
      <c r="D537" s="107" t="s">
        <v>118</v>
      </c>
      <c r="E537" s="108" t="s">
        <v>906</v>
      </c>
      <c r="F537" s="109" t="s">
        <v>907</v>
      </c>
      <c r="G537" s="110" t="s">
        <v>378</v>
      </c>
      <c r="H537" s="111"/>
      <c r="I537" s="112">
        <v>2480</v>
      </c>
      <c r="J537" s="154">
        <f>ROUND(I537*H537,2)</f>
        <v>0</v>
      </c>
      <c r="K537" s="184"/>
      <c r="L537" s="161"/>
      <c r="M537" s="184">
        <v>0</v>
      </c>
      <c r="N537" s="161">
        <f t="shared" si="20"/>
        <v>0</v>
      </c>
      <c r="O537" s="159">
        <f t="shared" si="21"/>
        <v>0</v>
      </c>
      <c r="P537" s="160">
        <f t="shared" si="22"/>
        <v>0</v>
      </c>
      <c r="Q537" s="169"/>
      <c r="AG537" s="113" t="s">
        <v>122</v>
      </c>
      <c r="AI537" s="113" t="s">
        <v>118</v>
      </c>
      <c r="AJ537" s="113" t="s">
        <v>67</v>
      </c>
      <c r="AN537" s="17" t="s">
        <v>116</v>
      </c>
      <c r="AT537" s="114" t="e">
        <f>IF(#REF!="základní",J537,0)</f>
        <v>#REF!</v>
      </c>
      <c r="AU537" s="114" t="e">
        <f>IF(#REF!="snížená",J537,0)</f>
        <v>#REF!</v>
      </c>
      <c r="AV537" s="114" t="e">
        <f>IF(#REF!="zákl. přenesená",J537,0)</f>
        <v>#REF!</v>
      </c>
      <c r="AW537" s="114" t="e">
        <f>IF(#REF!="sníž. přenesená",J537,0)</f>
        <v>#REF!</v>
      </c>
      <c r="AX537" s="114" t="e">
        <f>IF(#REF!="nulová",J537,0)</f>
        <v>#REF!</v>
      </c>
      <c r="AY537" s="17" t="s">
        <v>65</v>
      </c>
      <c r="AZ537" s="114">
        <f>ROUND(I537*H537,2)</f>
        <v>0</v>
      </c>
      <c r="BA537" s="17" t="s">
        <v>122</v>
      </c>
      <c r="BB537" s="113" t="s">
        <v>1307</v>
      </c>
    </row>
    <row r="538" spans="2:54" s="14" customFormat="1">
      <c r="B538" s="126"/>
      <c r="D538" s="116" t="s">
        <v>123</v>
      </c>
      <c r="E538" s="127" t="s">
        <v>1</v>
      </c>
      <c r="F538" s="128" t="s">
        <v>799</v>
      </c>
      <c r="H538" s="127"/>
      <c r="I538" s="129"/>
      <c r="K538" s="187"/>
      <c r="L538" s="176"/>
      <c r="M538" s="187"/>
      <c r="N538" s="161"/>
      <c r="O538" s="159"/>
      <c r="P538" s="160"/>
      <c r="Q538" s="223"/>
      <c r="AI538" s="127" t="s">
        <v>123</v>
      </c>
      <c r="AJ538" s="127" t="s">
        <v>67</v>
      </c>
      <c r="AK538" s="14" t="s">
        <v>65</v>
      </c>
      <c r="AL538" s="14" t="s">
        <v>28</v>
      </c>
      <c r="AM538" s="14" t="s">
        <v>57</v>
      </c>
      <c r="AN538" s="127" t="s">
        <v>116</v>
      </c>
    </row>
    <row r="539" spans="2:54" s="12" customFormat="1">
      <c r="B539" s="115"/>
      <c r="D539" s="116" t="s">
        <v>123</v>
      </c>
      <c r="E539" s="117" t="s">
        <v>1</v>
      </c>
      <c r="F539" s="118" t="s">
        <v>1308</v>
      </c>
      <c r="H539" s="119"/>
      <c r="I539" s="120"/>
      <c r="K539" s="185"/>
      <c r="L539" s="174"/>
      <c r="M539" s="185"/>
      <c r="N539" s="161"/>
      <c r="O539" s="159"/>
      <c r="P539" s="160"/>
      <c r="Q539" s="221"/>
      <c r="AI539" s="117" t="s">
        <v>123</v>
      </c>
      <c r="AJ539" s="117" t="s">
        <v>67</v>
      </c>
      <c r="AK539" s="12" t="s">
        <v>67</v>
      </c>
      <c r="AL539" s="12" t="s">
        <v>28</v>
      </c>
      <c r="AM539" s="12" t="s">
        <v>57</v>
      </c>
      <c r="AN539" s="117" t="s">
        <v>116</v>
      </c>
    </row>
    <row r="540" spans="2:54" s="12" customFormat="1">
      <c r="B540" s="115"/>
      <c r="D540" s="116" t="s">
        <v>123</v>
      </c>
      <c r="E540" s="117" t="s">
        <v>1</v>
      </c>
      <c r="F540" s="118" t="s">
        <v>1309</v>
      </c>
      <c r="H540" s="119"/>
      <c r="I540" s="120"/>
      <c r="K540" s="185"/>
      <c r="L540" s="174"/>
      <c r="M540" s="185"/>
      <c r="N540" s="161"/>
      <c r="O540" s="159"/>
      <c r="P540" s="160"/>
      <c r="Q540" s="221"/>
      <c r="AI540" s="117" t="s">
        <v>123</v>
      </c>
      <c r="AJ540" s="117" t="s">
        <v>67</v>
      </c>
      <c r="AK540" s="12" t="s">
        <v>67</v>
      </c>
      <c r="AL540" s="12" t="s">
        <v>28</v>
      </c>
      <c r="AM540" s="12" t="s">
        <v>57</v>
      </c>
      <c r="AN540" s="117" t="s">
        <v>116</v>
      </c>
    </row>
    <row r="541" spans="2:54" s="12" customFormat="1">
      <c r="B541" s="115"/>
      <c r="D541" s="116" t="s">
        <v>123</v>
      </c>
      <c r="E541" s="117" t="s">
        <v>1</v>
      </c>
      <c r="F541" s="118" t="s">
        <v>1310</v>
      </c>
      <c r="H541" s="119"/>
      <c r="I541" s="120"/>
      <c r="K541" s="185"/>
      <c r="L541" s="174"/>
      <c r="M541" s="185"/>
      <c r="N541" s="161"/>
      <c r="O541" s="159"/>
      <c r="P541" s="160"/>
      <c r="Q541" s="221"/>
      <c r="AI541" s="117" t="s">
        <v>123</v>
      </c>
      <c r="AJ541" s="117" t="s">
        <v>67</v>
      </c>
      <c r="AK541" s="12" t="s">
        <v>67</v>
      </c>
      <c r="AL541" s="12" t="s">
        <v>28</v>
      </c>
      <c r="AM541" s="12" t="s">
        <v>57</v>
      </c>
      <c r="AN541" s="117" t="s">
        <v>116</v>
      </c>
    </row>
    <row r="542" spans="2:54" s="13" customFormat="1">
      <c r="B542" s="121"/>
      <c r="D542" s="116" t="s">
        <v>123</v>
      </c>
      <c r="E542" s="122" t="s">
        <v>1</v>
      </c>
      <c r="F542" s="123" t="s">
        <v>125</v>
      </c>
      <c r="H542" s="124"/>
      <c r="I542" s="125"/>
      <c r="K542" s="186"/>
      <c r="L542" s="175"/>
      <c r="M542" s="186"/>
      <c r="N542" s="161"/>
      <c r="O542" s="159"/>
      <c r="P542" s="160"/>
      <c r="Q542" s="222"/>
      <c r="AI542" s="122" t="s">
        <v>123</v>
      </c>
      <c r="AJ542" s="122" t="s">
        <v>67</v>
      </c>
      <c r="AK542" s="13" t="s">
        <v>122</v>
      </c>
      <c r="AL542" s="13" t="s">
        <v>28</v>
      </c>
      <c r="AM542" s="13" t="s">
        <v>65</v>
      </c>
      <c r="AN542" s="122" t="s">
        <v>116</v>
      </c>
    </row>
    <row r="543" spans="2:54" s="1" customFormat="1" ht="21.75" customHeight="1">
      <c r="B543" s="106"/>
      <c r="C543" s="130" t="s">
        <v>442</v>
      </c>
      <c r="D543" s="130" t="s">
        <v>224</v>
      </c>
      <c r="E543" s="131" t="s">
        <v>909</v>
      </c>
      <c r="F543" s="132" t="s">
        <v>910</v>
      </c>
      <c r="G543" s="133" t="s">
        <v>378</v>
      </c>
      <c r="H543" s="134"/>
      <c r="I543" s="135">
        <v>1928</v>
      </c>
      <c r="J543" s="155">
        <f t="shared" ref="J543:J555" si="23">ROUND(I543*H543,2)</f>
        <v>0</v>
      </c>
      <c r="K543" s="196"/>
      <c r="L543" s="161"/>
      <c r="M543" s="184">
        <v>0</v>
      </c>
      <c r="N543" s="161">
        <f t="shared" si="20"/>
        <v>0</v>
      </c>
      <c r="O543" s="159">
        <f t="shared" si="21"/>
        <v>0</v>
      </c>
      <c r="P543" s="160">
        <f t="shared" si="22"/>
        <v>0</v>
      </c>
      <c r="Q543" s="169"/>
      <c r="AG543" s="113" t="s">
        <v>140</v>
      </c>
      <c r="AI543" s="113" t="s">
        <v>224</v>
      </c>
      <c r="AJ543" s="113" t="s">
        <v>67</v>
      </c>
      <c r="AN543" s="17" t="s">
        <v>116</v>
      </c>
      <c r="AT543" s="114" t="e">
        <f>IF(#REF!="základní",J543,0)</f>
        <v>#REF!</v>
      </c>
      <c r="AU543" s="114" t="e">
        <f>IF(#REF!="snížená",J543,0)</f>
        <v>#REF!</v>
      </c>
      <c r="AV543" s="114" t="e">
        <f>IF(#REF!="zákl. přenesená",J543,0)</f>
        <v>#REF!</v>
      </c>
      <c r="AW543" s="114" t="e">
        <f>IF(#REF!="sníž. přenesená",J543,0)</f>
        <v>#REF!</v>
      </c>
      <c r="AX543" s="114" t="e">
        <f>IF(#REF!="nulová",J543,0)</f>
        <v>#REF!</v>
      </c>
      <c r="AY543" s="17" t="s">
        <v>65</v>
      </c>
      <c r="AZ543" s="114">
        <f t="shared" ref="AZ543:AZ555" si="24">ROUND(I543*H543,2)</f>
        <v>0</v>
      </c>
      <c r="BA543" s="17" t="s">
        <v>122</v>
      </c>
      <c r="BB543" s="113" t="s">
        <v>1311</v>
      </c>
    </row>
    <row r="544" spans="2:54" s="1" customFormat="1" ht="21.75" customHeight="1">
      <c r="B544" s="106"/>
      <c r="C544" s="130" t="s">
        <v>1312</v>
      </c>
      <c r="D544" s="130" t="s">
        <v>224</v>
      </c>
      <c r="E544" s="131" t="s">
        <v>1313</v>
      </c>
      <c r="F544" s="132" t="s">
        <v>1314</v>
      </c>
      <c r="G544" s="133" t="s">
        <v>378</v>
      </c>
      <c r="H544" s="134"/>
      <c r="I544" s="135">
        <v>3296</v>
      </c>
      <c r="J544" s="155">
        <f t="shared" si="23"/>
        <v>0</v>
      </c>
      <c r="K544" s="196"/>
      <c r="L544" s="161"/>
      <c r="M544" s="184">
        <v>0</v>
      </c>
      <c r="N544" s="161">
        <f t="shared" si="20"/>
        <v>0</v>
      </c>
      <c r="O544" s="159">
        <f t="shared" si="21"/>
        <v>0</v>
      </c>
      <c r="P544" s="160">
        <f t="shared" si="22"/>
        <v>0</v>
      </c>
      <c r="Q544" s="169"/>
      <c r="AG544" s="113" t="s">
        <v>140</v>
      </c>
      <c r="AI544" s="113" t="s">
        <v>224</v>
      </c>
      <c r="AJ544" s="113" t="s">
        <v>67</v>
      </c>
      <c r="AN544" s="17" t="s">
        <v>116</v>
      </c>
      <c r="AT544" s="114" t="e">
        <f>IF(#REF!="základní",J544,0)</f>
        <v>#REF!</v>
      </c>
      <c r="AU544" s="114" t="e">
        <f>IF(#REF!="snížená",J544,0)</f>
        <v>#REF!</v>
      </c>
      <c r="AV544" s="114" t="e">
        <f>IF(#REF!="zákl. přenesená",J544,0)</f>
        <v>#REF!</v>
      </c>
      <c r="AW544" s="114" t="e">
        <f>IF(#REF!="sníž. přenesená",J544,0)</f>
        <v>#REF!</v>
      </c>
      <c r="AX544" s="114" t="e">
        <f>IF(#REF!="nulová",J544,0)</f>
        <v>#REF!</v>
      </c>
      <c r="AY544" s="17" t="s">
        <v>65</v>
      </c>
      <c r="AZ544" s="114">
        <f t="shared" si="24"/>
        <v>0</v>
      </c>
      <c r="BA544" s="17" t="s">
        <v>122</v>
      </c>
      <c r="BB544" s="113" t="s">
        <v>1315</v>
      </c>
    </row>
    <row r="545" spans="2:54" s="1" customFormat="1" ht="21.75" customHeight="1">
      <c r="B545" s="106"/>
      <c r="C545" s="130" t="s">
        <v>446</v>
      </c>
      <c r="D545" s="130" t="s">
        <v>224</v>
      </c>
      <c r="E545" s="131" t="s">
        <v>911</v>
      </c>
      <c r="F545" s="132" t="s">
        <v>912</v>
      </c>
      <c r="G545" s="133" t="s">
        <v>378</v>
      </c>
      <c r="H545" s="134"/>
      <c r="I545" s="135">
        <v>1240</v>
      </c>
      <c r="J545" s="155">
        <f t="shared" si="23"/>
        <v>0</v>
      </c>
      <c r="K545" s="196"/>
      <c r="L545" s="161"/>
      <c r="M545" s="184">
        <v>0</v>
      </c>
      <c r="N545" s="161">
        <f t="shared" si="20"/>
        <v>0</v>
      </c>
      <c r="O545" s="159">
        <f t="shared" si="21"/>
        <v>0</v>
      </c>
      <c r="P545" s="160">
        <f t="shared" si="22"/>
        <v>0</v>
      </c>
      <c r="Q545" s="169"/>
      <c r="AG545" s="113" t="s">
        <v>140</v>
      </c>
      <c r="AI545" s="113" t="s">
        <v>224</v>
      </c>
      <c r="AJ545" s="113" t="s">
        <v>67</v>
      </c>
      <c r="AN545" s="17" t="s">
        <v>116</v>
      </c>
      <c r="AT545" s="114" t="e">
        <f>IF(#REF!="základní",J545,0)</f>
        <v>#REF!</v>
      </c>
      <c r="AU545" s="114" t="e">
        <f>IF(#REF!="snížená",J545,0)</f>
        <v>#REF!</v>
      </c>
      <c r="AV545" s="114" t="e">
        <f>IF(#REF!="zákl. přenesená",J545,0)</f>
        <v>#REF!</v>
      </c>
      <c r="AW545" s="114" t="e">
        <f>IF(#REF!="sníž. přenesená",J545,0)</f>
        <v>#REF!</v>
      </c>
      <c r="AX545" s="114" t="e">
        <f>IF(#REF!="nulová",J545,0)</f>
        <v>#REF!</v>
      </c>
      <c r="AY545" s="17" t="s">
        <v>65</v>
      </c>
      <c r="AZ545" s="114">
        <f t="shared" si="24"/>
        <v>0</v>
      </c>
      <c r="BA545" s="17" t="s">
        <v>122</v>
      </c>
      <c r="BB545" s="113" t="s">
        <v>1316</v>
      </c>
    </row>
    <row r="546" spans="2:54" s="1" customFormat="1" ht="24.15" customHeight="1">
      <c r="B546" s="106"/>
      <c r="C546" s="130" t="s">
        <v>1317</v>
      </c>
      <c r="D546" s="130" t="s">
        <v>224</v>
      </c>
      <c r="E546" s="131" t="s">
        <v>1318</v>
      </c>
      <c r="F546" s="132" t="s">
        <v>1319</v>
      </c>
      <c r="G546" s="133" t="s">
        <v>378</v>
      </c>
      <c r="H546" s="134"/>
      <c r="I546" s="135">
        <v>3447</v>
      </c>
      <c r="J546" s="155">
        <f t="shared" si="23"/>
        <v>0</v>
      </c>
      <c r="K546" s="196"/>
      <c r="L546" s="161"/>
      <c r="M546" s="184">
        <v>0</v>
      </c>
      <c r="N546" s="161">
        <f t="shared" si="20"/>
        <v>0</v>
      </c>
      <c r="O546" s="159">
        <f t="shared" si="21"/>
        <v>0</v>
      </c>
      <c r="P546" s="160">
        <f t="shared" si="22"/>
        <v>0</v>
      </c>
      <c r="Q546" s="169"/>
      <c r="AG546" s="113" t="s">
        <v>140</v>
      </c>
      <c r="AI546" s="113" t="s">
        <v>224</v>
      </c>
      <c r="AJ546" s="113" t="s">
        <v>67</v>
      </c>
      <c r="AN546" s="17" t="s">
        <v>116</v>
      </c>
      <c r="AT546" s="114" t="e">
        <f>IF(#REF!="základní",J546,0)</f>
        <v>#REF!</v>
      </c>
      <c r="AU546" s="114" t="e">
        <f>IF(#REF!="snížená",J546,0)</f>
        <v>#REF!</v>
      </c>
      <c r="AV546" s="114" t="e">
        <f>IF(#REF!="zákl. přenesená",J546,0)</f>
        <v>#REF!</v>
      </c>
      <c r="AW546" s="114" t="e">
        <f>IF(#REF!="sníž. přenesená",J546,0)</f>
        <v>#REF!</v>
      </c>
      <c r="AX546" s="114" t="e">
        <f>IF(#REF!="nulová",J546,0)</f>
        <v>#REF!</v>
      </c>
      <c r="AY546" s="17" t="s">
        <v>65</v>
      </c>
      <c r="AZ546" s="114">
        <f t="shared" si="24"/>
        <v>0</v>
      </c>
      <c r="BA546" s="17" t="s">
        <v>122</v>
      </c>
      <c r="BB546" s="113" t="s">
        <v>1320</v>
      </c>
    </row>
    <row r="547" spans="2:54" s="1" customFormat="1" ht="24.15" customHeight="1">
      <c r="B547" s="106"/>
      <c r="C547" s="130" t="s">
        <v>452</v>
      </c>
      <c r="D547" s="130" t="s">
        <v>224</v>
      </c>
      <c r="E547" s="131" t="s">
        <v>1321</v>
      </c>
      <c r="F547" s="132" t="s">
        <v>1322</v>
      </c>
      <c r="G547" s="133" t="s">
        <v>378</v>
      </c>
      <c r="H547" s="134"/>
      <c r="I547" s="135">
        <v>4608</v>
      </c>
      <c r="J547" s="155">
        <f t="shared" si="23"/>
        <v>0</v>
      </c>
      <c r="K547" s="196"/>
      <c r="L547" s="161"/>
      <c r="M547" s="184">
        <v>0</v>
      </c>
      <c r="N547" s="161">
        <f t="shared" si="20"/>
        <v>0</v>
      </c>
      <c r="O547" s="159">
        <f t="shared" si="21"/>
        <v>0</v>
      </c>
      <c r="P547" s="160">
        <f t="shared" si="22"/>
        <v>0</v>
      </c>
      <c r="Q547" s="169"/>
      <c r="AG547" s="113" t="s">
        <v>140</v>
      </c>
      <c r="AI547" s="113" t="s">
        <v>224</v>
      </c>
      <c r="AJ547" s="113" t="s">
        <v>67</v>
      </c>
      <c r="AN547" s="17" t="s">
        <v>116</v>
      </c>
      <c r="AT547" s="114" t="e">
        <f>IF(#REF!="základní",J547,0)</f>
        <v>#REF!</v>
      </c>
      <c r="AU547" s="114" t="e">
        <f>IF(#REF!="snížená",J547,0)</f>
        <v>#REF!</v>
      </c>
      <c r="AV547" s="114" t="e">
        <f>IF(#REF!="zákl. přenesená",J547,0)</f>
        <v>#REF!</v>
      </c>
      <c r="AW547" s="114" t="e">
        <f>IF(#REF!="sníž. přenesená",J547,0)</f>
        <v>#REF!</v>
      </c>
      <c r="AX547" s="114" t="e">
        <f>IF(#REF!="nulová",J547,0)</f>
        <v>#REF!</v>
      </c>
      <c r="AY547" s="17" t="s">
        <v>65</v>
      </c>
      <c r="AZ547" s="114">
        <f t="shared" si="24"/>
        <v>0</v>
      </c>
      <c r="BA547" s="17" t="s">
        <v>122</v>
      </c>
      <c r="BB547" s="113" t="s">
        <v>1323</v>
      </c>
    </row>
    <row r="548" spans="2:54" s="1" customFormat="1" ht="24.15" customHeight="1">
      <c r="B548" s="106"/>
      <c r="C548" s="130" t="s">
        <v>1324</v>
      </c>
      <c r="D548" s="130" t="s">
        <v>224</v>
      </c>
      <c r="E548" s="131" t="s">
        <v>1325</v>
      </c>
      <c r="F548" s="132" t="s">
        <v>1326</v>
      </c>
      <c r="G548" s="133" t="s">
        <v>378</v>
      </c>
      <c r="H548" s="134"/>
      <c r="I548" s="135">
        <v>7785</v>
      </c>
      <c r="J548" s="155">
        <f t="shared" si="23"/>
        <v>0</v>
      </c>
      <c r="K548" s="196"/>
      <c r="L548" s="161"/>
      <c r="M548" s="184">
        <v>0</v>
      </c>
      <c r="N548" s="161">
        <f t="shared" si="20"/>
        <v>0</v>
      </c>
      <c r="O548" s="159">
        <f t="shared" si="21"/>
        <v>0</v>
      </c>
      <c r="P548" s="160">
        <f t="shared" si="22"/>
        <v>0</v>
      </c>
      <c r="Q548" s="169"/>
      <c r="AG548" s="113" t="s">
        <v>140</v>
      </c>
      <c r="AI548" s="113" t="s">
        <v>224</v>
      </c>
      <c r="AJ548" s="113" t="s">
        <v>67</v>
      </c>
      <c r="AN548" s="17" t="s">
        <v>116</v>
      </c>
      <c r="AT548" s="114" t="e">
        <f>IF(#REF!="základní",J548,0)</f>
        <v>#REF!</v>
      </c>
      <c r="AU548" s="114" t="e">
        <f>IF(#REF!="snížená",J548,0)</f>
        <v>#REF!</v>
      </c>
      <c r="AV548" s="114" t="e">
        <f>IF(#REF!="zákl. přenesená",J548,0)</f>
        <v>#REF!</v>
      </c>
      <c r="AW548" s="114" t="e">
        <f>IF(#REF!="sníž. přenesená",J548,0)</f>
        <v>#REF!</v>
      </c>
      <c r="AX548" s="114" t="e">
        <f>IF(#REF!="nulová",J548,0)</f>
        <v>#REF!</v>
      </c>
      <c r="AY548" s="17" t="s">
        <v>65</v>
      </c>
      <c r="AZ548" s="114">
        <f t="shared" si="24"/>
        <v>0</v>
      </c>
      <c r="BA548" s="17" t="s">
        <v>122</v>
      </c>
      <c r="BB548" s="113" t="s">
        <v>1327</v>
      </c>
    </row>
    <row r="549" spans="2:54" s="1" customFormat="1" ht="24.15" customHeight="1">
      <c r="B549" s="106"/>
      <c r="C549" s="130" t="s">
        <v>455</v>
      </c>
      <c r="D549" s="130" t="s">
        <v>224</v>
      </c>
      <c r="E549" s="131" t="s">
        <v>1328</v>
      </c>
      <c r="F549" s="132" t="s">
        <v>1329</v>
      </c>
      <c r="G549" s="133" t="s">
        <v>378</v>
      </c>
      <c r="H549" s="134"/>
      <c r="I549" s="135">
        <v>3060</v>
      </c>
      <c r="J549" s="155">
        <f t="shared" si="23"/>
        <v>0</v>
      </c>
      <c r="K549" s="196"/>
      <c r="L549" s="161"/>
      <c r="M549" s="184">
        <v>0</v>
      </c>
      <c r="N549" s="161">
        <f t="shared" si="20"/>
        <v>0</v>
      </c>
      <c r="O549" s="159">
        <f t="shared" si="21"/>
        <v>0</v>
      </c>
      <c r="P549" s="160">
        <f t="shared" si="22"/>
        <v>0</v>
      </c>
      <c r="Q549" s="169"/>
      <c r="AG549" s="113" t="s">
        <v>140</v>
      </c>
      <c r="AI549" s="113" t="s">
        <v>224</v>
      </c>
      <c r="AJ549" s="113" t="s">
        <v>67</v>
      </c>
      <c r="AN549" s="17" t="s">
        <v>116</v>
      </c>
      <c r="AT549" s="114" t="e">
        <f>IF(#REF!="základní",J549,0)</f>
        <v>#REF!</v>
      </c>
      <c r="AU549" s="114" t="e">
        <f>IF(#REF!="snížená",J549,0)</f>
        <v>#REF!</v>
      </c>
      <c r="AV549" s="114" t="e">
        <f>IF(#REF!="zákl. přenesená",J549,0)</f>
        <v>#REF!</v>
      </c>
      <c r="AW549" s="114" t="e">
        <f>IF(#REF!="sníž. přenesená",J549,0)</f>
        <v>#REF!</v>
      </c>
      <c r="AX549" s="114" t="e">
        <f>IF(#REF!="nulová",J549,0)</f>
        <v>#REF!</v>
      </c>
      <c r="AY549" s="17" t="s">
        <v>65</v>
      </c>
      <c r="AZ549" s="114">
        <f t="shared" si="24"/>
        <v>0</v>
      </c>
      <c r="BA549" s="17" t="s">
        <v>122</v>
      </c>
      <c r="BB549" s="113" t="s">
        <v>1330</v>
      </c>
    </row>
    <row r="550" spans="2:54" s="1" customFormat="1" ht="24.15" customHeight="1">
      <c r="B550" s="106"/>
      <c r="C550" s="130" t="s">
        <v>1331</v>
      </c>
      <c r="D550" s="130" t="s">
        <v>224</v>
      </c>
      <c r="E550" s="131" t="s">
        <v>1332</v>
      </c>
      <c r="F550" s="132" t="s">
        <v>1333</v>
      </c>
      <c r="G550" s="133" t="s">
        <v>378</v>
      </c>
      <c r="H550" s="134"/>
      <c r="I550" s="135">
        <v>1089</v>
      </c>
      <c r="J550" s="155">
        <f t="shared" si="23"/>
        <v>0</v>
      </c>
      <c r="K550" s="196"/>
      <c r="L550" s="161"/>
      <c r="M550" s="184">
        <v>0</v>
      </c>
      <c r="N550" s="161">
        <f t="shared" si="20"/>
        <v>0</v>
      </c>
      <c r="O550" s="159">
        <f t="shared" si="21"/>
        <v>0</v>
      </c>
      <c r="P550" s="160">
        <f t="shared" si="22"/>
        <v>0</v>
      </c>
      <c r="Q550" s="169"/>
      <c r="AG550" s="113" t="s">
        <v>140</v>
      </c>
      <c r="AI550" s="113" t="s">
        <v>224</v>
      </c>
      <c r="AJ550" s="113" t="s">
        <v>67</v>
      </c>
      <c r="AN550" s="17" t="s">
        <v>116</v>
      </c>
      <c r="AT550" s="114" t="e">
        <f>IF(#REF!="základní",J550,0)</f>
        <v>#REF!</v>
      </c>
      <c r="AU550" s="114" t="e">
        <f>IF(#REF!="snížená",J550,0)</f>
        <v>#REF!</v>
      </c>
      <c r="AV550" s="114" t="e">
        <f>IF(#REF!="zákl. přenesená",J550,0)</f>
        <v>#REF!</v>
      </c>
      <c r="AW550" s="114" t="e">
        <f>IF(#REF!="sníž. přenesená",J550,0)</f>
        <v>#REF!</v>
      </c>
      <c r="AX550" s="114" t="e">
        <f>IF(#REF!="nulová",J550,0)</f>
        <v>#REF!</v>
      </c>
      <c r="AY550" s="17" t="s">
        <v>65</v>
      </c>
      <c r="AZ550" s="114">
        <f t="shared" si="24"/>
        <v>0</v>
      </c>
      <c r="BA550" s="17" t="s">
        <v>122</v>
      </c>
      <c r="BB550" s="113" t="s">
        <v>1334</v>
      </c>
    </row>
    <row r="551" spans="2:54" s="1" customFormat="1" ht="24.15" customHeight="1">
      <c r="B551" s="106"/>
      <c r="C551" s="130" t="s">
        <v>459</v>
      </c>
      <c r="D551" s="130" t="s">
        <v>224</v>
      </c>
      <c r="E551" s="131" t="s">
        <v>1335</v>
      </c>
      <c r="F551" s="132" t="s">
        <v>1336</v>
      </c>
      <c r="G551" s="133" t="s">
        <v>378</v>
      </c>
      <c r="H551" s="134"/>
      <c r="I551" s="135">
        <v>1512</v>
      </c>
      <c r="J551" s="155">
        <f t="shared" si="23"/>
        <v>0</v>
      </c>
      <c r="K551" s="196"/>
      <c r="L551" s="161"/>
      <c r="M551" s="184">
        <v>0</v>
      </c>
      <c r="N551" s="161">
        <f t="shared" si="20"/>
        <v>0</v>
      </c>
      <c r="O551" s="159">
        <f t="shared" si="21"/>
        <v>0</v>
      </c>
      <c r="P551" s="160">
        <f t="shared" si="22"/>
        <v>0</v>
      </c>
      <c r="Q551" s="169"/>
      <c r="AG551" s="113" t="s">
        <v>140</v>
      </c>
      <c r="AI551" s="113" t="s">
        <v>224</v>
      </c>
      <c r="AJ551" s="113" t="s">
        <v>67</v>
      </c>
      <c r="AN551" s="17" t="s">
        <v>116</v>
      </c>
      <c r="AT551" s="114" t="e">
        <f>IF(#REF!="základní",J551,0)</f>
        <v>#REF!</v>
      </c>
      <c r="AU551" s="114" t="e">
        <f>IF(#REF!="snížená",J551,0)</f>
        <v>#REF!</v>
      </c>
      <c r="AV551" s="114" t="e">
        <f>IF(#REF!="zákl. přenesená",J551,0)</f>
        <v>#REF!</v>
      </c>
      <c r="AW551" s="114" t="e">
        <f>IF(#REF!="sníž. přenesená",J551,0)</f>
        <v>#REF!</v>
      </c>
      <c r="AX551" s="114" t="e">
        <f>IF(#REF!="nulová",J551,0)</f>
        <v>#REF!</v>
      </c>
      <c r="AY551" s="17" t="s">
        <v>65</v>
      </c>
      <c r="AZ551" s="114">
        <f t="shared" si="24"/>
        <v>0</v>
      </c>
      <c r="BA551" s="17" t="s">
        <v>122</v>
      </c>
      <c r="BB551" s="113" t="s">
        <v>1337</v>
      </c>
    </row>
    <row r="552" spans="2:54" s="1" customFormat="1" ht="24.15" customHeight="1">
      <c r="B552" s="106"/>
      <c r="C552" s="130" t="s">
        <v>1338</v>
      </c>
      <c r="D552" s="130" t="s">
        <v>224</v>
      </c>
      <c r="E552" s="131" t="s">
        <v>913</v>
      </c>
      <c r="F552" s="132" t="s">
        <v>914</v>
      </c>
      <c r="G552" s="133" t="s">
        <v>378</v>
      </c>
      <c r="H552" s="134"/>
      <c r="I552" s="135">
        <v>297</v>
      </c>
      <c r="J552" s="155">
        <f t="shared" si="23"/>
        <v>0</v>
      </c>
      <c r="K552" s="196"/>
      <c r="L552" s="161"/>
      <c r="M552" s="184">
        <v>0</v>
      </c>
      <c r="N552" s="161">
        <f t="shared" si="20"/>
        <v>0</v>
      </c>
      <c r="O552" s="159">
        <f t="shared" si="21"/>
        <v>0</v>
      </c>
      <c r="P552" s="160">
        <f t="shared" si="22"/>
        <v>0</v>
      </c>
      <c r="Q552" s="169"/>
      <c r="AG552" s="113" t="s">
        <v>140</v>
      </c>
      <c r="AI552" s="113" t="s">
        <v>224</v>
      </c>
      <c r="AJ552" s="113" t="s">
        <v>67</v>
      </c>
      <c r="AN552" s="17" t="s">
        <v>116</v>
      </c>
      <c r="AT552" s="114" t="e">
        <f>IF(#REF!="základní",J552,0)</f>
        <v>#REF!</v>
      </c>
      <c r="AU552" s="114" t="e">
        <f>IF(#REF!="snížená",J552,0)</f>
        <v>#REF!</v>
      </c>
      <c r="AV552" s="114" t="e">
        <f>IF(#REF!="zákl. přenesená",J552,0)</f>
        <v>#REF!</v>
      </c>
      <c r="AW552" s="114" t="e">
        <f>IF(#REF!="sníž. přenesená",J552,0)</f>
        <v>#REF!</v>
      </c>
      <c r="AX552" s="114" t="e">
        <f>IF(#REF!="nulová",J552,0)</f>
        <v>#REF!</v>
      </c>
      <c r="AY552" s="17" t="s">
        <v>65</v>
      </c>
      <c r="AZ552" s="114">
        <f t="shared" si="24"/>
        <v>0</v>
      </c>
      <c r="BA552" s="17" t="s">
        <v>122</v>
      </c>
      <c r="BB552" s="113" t="s">
        <v>1339</v>
      </c>
    </row>
    <row r="553" spans="2:54" s="1" customFormat="1" ht="24.15" customHeight="1">
      <c r="B553" s="106"/>
      <c r="C553" s="130" t="s">
        <v>462</v>
      </c>
      <c r="D553" s="130" t="s">
        <v>224</v>
      </c>
      <c r="E553" s="131" t="s">
        <v>1340</v>
      </c>
      <c r="F553" s="132" t="s">
        <v>1341</v>
      </c>
      <c r="G553" s="133" t="s">
        <v>378</v>
      </c>
      <c r="H553" s="134"/>
      <c r="I553" s="135">
        <v>873</v>
      </c>
      <c r="J553" s="155">
        <f t="shared" si="23"/>
        <v>0</v>
      </c>
      <c r="K553" s="196"/>
      <c r="L553" s="161"/>
      <c r="M553" s="184">
        <v>0</v>
      </c>
      <c r="N553" s="161">
        <f t="shared" si="20"/>
        <v>0</v>
      </c>
      <c r="O553" s="159">
        <f t="shared" si="21"/>
        <v>0</v>
      </c>
      <c r="P553" s="160">
        <f t="shared" si="22"/>
        <v>0</v>
      </c>
      <c r="Q553" s="169"/>
      <c r="AG553" s="113" t="s">
        <v>140</v>
      </c>
      <c r="AI553" s="113" t="s">
        <v>224</v>
      </c>
      <c r="AJ553" s="113" t="s">
        <v>67</v>
      </c>
      <c r="AN553" s="17" t="s">
        <v>116</v>
      </c>
      <c r="AT553" s="114" t="e">
        <f>IF(#REF!="základní",J553,0)</f>
        <v>#REF!</v>
      </c>
      <c r="AU553" s="114" t="e">
        <f>IF(#REF!="snížená",J553,0)</f>
        <v>#REF!</v>
      </c>
      <c r="AV553" s="114" t="e">
        <f>IF(#REF!="zákl. přenesená",J553,0)</f>
        <v>#REF!</v>
      </c>
      <c r="AW553" s="114" t="e">
        <f>IF(#REF!="sníž. přenesená",J553,0)</f>
        <v>#REF!</v>
      </c>
      <c r="AX553" s="114" t="e">
        <f>IF(#REF!="nulová",J553,0)</f>
        <v>#REF!</v>
      </c>
      <c r="AY553" s="17" t="s">
        <v>65</v>
      </c>
      <c r="AZ553" s="114">
        <f t="shared" si="24"/>
        <v>0</v>
      </c>
      <c r="BA553" s="17" t="s">
        <v>122</v>
      </c>
      <c r="BB553" s="113" t="s">
        <v>1342</v>
      </c>
    </row>
    <row r="554" spans="2:54" s="1" customFormat="1" ht="24.15" customHeight="1">
      <c r="B554" s="106"/>
      <c r="C554" s="130" t="s">
        <v>1343</v>
      </c>
      <c r="D554" s="130" t="s">
        <v>224</v>
      </c>
      <c r="E554" s="131" t="s">
        <v>1344</v>
      </c>
      <c r="F554" s="132" t="s">
        <v>1345</v>
      </c>
      <c r="G554" s="133" t="s">
        <v>378</v>
      </c>
      <c r="H554" s="134"/>
      <c r="I554" s="135">
        <v>375.3</v>
      </c>
      <c r="J554" s="155">
        <f t="shared" si="23"/>
        <v>0</v>
      </c>
      <c r="K554" s="196"/>
      <c r="L554" s="161"/>
      <c r="M554" s="184">
        <v>0</v>
      </c>
      <c r="N554" s="161">
        <f t="shared" si="20"/>
        <v>0</v>
      </c>
      <c r="O554" s="159">
        <f t="shared" si="21"/>
        <v>0</v>
      </c>
      <c r="P554" s="160">
        <f t="shared" si="22"/>
        <v>0</v>
      </c>
      <c r="Q554" s="169"/>
      <c r="AG554" s="113" t="s">
        <v>140</v>
      </c>
      <c r="AI554" s="113" t="s">
        <v>224</v>
      </c>
      <c r="AJ554" s="113" t="s">
        <v>67</v>
      </c>
      <c r="AN554" s="17" t="s">
        <v>116</v>
      </c>
      <c r="AT554" s="114" t="e">
        <f>IF(#REF!="základní",J554,0)</f>
        <v>#REF!</v>
      </c>
      <c r="AU554" s="114" t="e">
        <f>IF(#REF!="snížená",J554,0)</f>
        <v>#REF!</v>
      </c>
      <c r="AV554" s="114" t="e">
        <f>IF(#REF!="zákl. přenesená",J554,0)</f>
        <v>#REF!</v>
      </c>
      <c r="AW554" s="114" t="e">
        <f>IF(#REF!="sníž. přenesená",J554,0)</f>
        <v>#REF!</v>
      </c>
      <c r="AX554" s="114" t="e">
        <f>IF(#REF!="nulová",J554,0)</f>
        <v>#REF!</v>
      </c>
      <c r="AY554" s="17" t="s">
        <v>65</v>
      </c>
      <c r="AZ554" s="114">
        <f t="shared" si="24"/>
        <v>0</v>
      </c>
      <c r="BA554" s="17" t="s">
        <v>122</v>
      </c>
      <c r="BB554" s="113" t="s">
        <v>1346</v>
      </c>
    </row>
    <row r="555" spans="2:54" s="1" customFormat="1" ht="24.15" customHeight="1">
      <c r="B555" s="106"/>
      <c r="C555" s="107" t="s">
        <v>467</v>
      </c>
      <c r="D555" s="107" t="s">
        <v>118</v>
      </c>
      <c r="E555" s="108" t="s">
        <v>915</v>
      </c>
      <c r="F555" s="109" t="s">
        <v>916</v>
      </c>
      <c r="G555" s="110" t="s">
        <v>378</v>
      </c>
      <c r="H555" s="111"/>
      <c r="I555" s="112">
        <v>2560</v>
      </c>
      <c r="J555" s="154">
        <f t="shared" si="23"/>
        <v>0</v>
      </c>
      <c r="K555" s="184"/>
      <c r="L555" s="161"/>
      <c r="M555" s="184">
        <v>0</v>
      </c>
      <c r="N555" s="161">
        <f t="shared" si="20"/>
        <v>0</v>
      </c>
      <c r="O555" s="159">
        <f t="shared" si="21"/>
        <v>0</v>
      </c>
      <c r="P555" s="160">
        <f t="shared" si="22"/>
        <v>0</v>
      </c>
      <c r="Q555" s="169"/>
      <c r="AG555" s="113" t="s">
        <v>122</v>
      </c>
      <c r="AI555" s="113" t="s">
        <v>118</v>
      </c>
      <c r="AJ555" s="113" t="s">
        <v>67</v>
      </c>
      <c r="AN555" s="17" t="s">
        <v>116</v>
      </c>
      <c r="AT555" s="114" t="e">
        <f>IF(#REF!="základní",J555,0)</f>
        <v>#REF!</v>
      </c>
      <c r="AU555" s="114" t="e">
        <f>IF(#REF!="snížená",J555,0)</f>
        <v>#REF!</v>
      </c>
      <c r="AV555" s="114" t="e">
        <f>IF(#REF!="zákl. přenesená",J555,0)</f>
        <v>#REF!</v>
      </c>
      <c r="AW555" s="114" t="e">
        <f>IF(#REF!="sníž. přenesená",J555,0)</f>
        <v>#REF!</v>
      </c>
      <c r="AX555" s="114" t="e">
        <f>IF(#REF!="nulová",J555,0)</f>
        <v>#REF!</v>
      </c>
      <c r="AY555" s="17" t="s">
        <v>65</v>
      </c>
      <c r="AZ555" s="114">
        <f t="shared" si="24"/>
        <v>0</v>
      </c>
      <c r="BA555" s="17" t="s">
        <v>122</v>
      </c>
      <c r="BB555" s="113" t="s">
        <v>1347</v>
      </c>
    </row>
    <row r="556" spans="2:54" s="14" customFormat="1">
      <c r="B556" s="126"/>
      <c r="D556" s="116" t="s">
        <v>123</v>
      </c>
      <c r="E556" s="127" t="s">
        <v>1</v>
      </c>
      <c r="F556" s="128" t="s">
        <v>799</v>
      </c>
      <c r="H556" s="127"/>
      <c r="I556" s="129"/>
      <c r="K556" s="187"/>
      <c r="L556" s="176"/>
      <c r="M556" s="187"/>
      <c r="N556" s="161"/>
      <c r="O556" s="159"/>
      <c r="P556" s="160"/>
      <c r="Q556" s="223"/>
      <c r="AI556" s="127" t="s">
        <v>123</v>
      </c>
      <c r="AJ556" s="127" t="s">
        <v>67</v>
      </c>
      <c r="AK556" s="14" t="s">
        <v>65</v>
      </c>
      <c r="AL556" s="14" t="s">
        <v>28</v>
      </c>
      <c r="AM556" s="14" t="s">
        <v>57</v>
      </c>
      <c r="AN556" s="127" t="s">
        <v>116</v>
      </c>
    </row>
    <row r="557" spans="2:54" s="12" customFormat="1">
      <c r="B557" s="115"/>
      <c r="D557" s="116" t="s">
        <v>123</v>
      </c>
      <c r="E557" s="117" t="s">
        <v>1</v>
      </c>
      <c r="F557" s="118" t="s">
        <v>1348</v>
      </c>
      <c r="H557" s="119"/>
      <c r="I557" s="120"/>
      <c r="K557" s="185"/>
      <c r="L557" s="174"/>
      <c r="M557" s="185"/>
      <c r="N557" s="161"/>
      <c r="O557" s="159"/>
      <c r="P557" s="160"/>
      <c r="Q557" s="221"/>
      <c r="AI557" s="117" t="s">
        <v>123</v>
      </c>
      <c r="AJ557" s="117" t="s">
        <v>67</v>
      </c>
      <c r="AK557" s="12" t="s">
        <v>67</v>
      </c>
      <c r="AL557" s="12" t="s">
        <v>28</v>
      </c>
      <c r="AM557" s="12" t="s">
        <v>57</v>
      </c>
      <c r="AN557" s="117" t="s">
        <v>116</v>
      </c>
    </row>
    <row r="558" spans="2:54" s="12" customFormat="1">
      <c r="B558" s="115"/>
      <c r="D558" s="116" t="s">
        <v>123</v>
      </c>
      <c r="E558" s="117" t="s">
        <v>1</v>
      </c>
      <c r="F558" s="118" t="s">
        <v>1349</v>
      </c>
      <c r="H558" s="119"/>
      <c r="I558" s="120"/>
      <c r="K558" s="185"/>
      <c r="L558" s="174"/>
      <c r="M558" s="185"/>
      <c r="N558" s="161"/>
      <c r="O558" s="159"/>
      <c r="P558" s="160"/>
      <c r="Q558" s="221"/>
      <c r="AI558" s="117" t="s">
        <v>123</v>
      </c>
      <c r="AJ558" s="117" t="s">
        <v>67</v>
      </c>
      <c r="AK558" s="12" t="s">
        <v>67</v>
      </c>
      <c r="AL558" s="12" t="s">
        <v>28</v>
      </c>
      <c r="AM558" s="12" t="s">
        <v>57</v>
      </c>
      <c r="AN558" s="117" t="s">
        <v>116</v>
      </c>
    </row>
    <row r="559" spans="2:54" s="12" customFormat="1">
      <c r="B559" s="115"/>
      <c r="D559" s="116" t="s">
        <v>123</v>
      </c>
      <c r="E559" s="117" t="s">
        <v>1</v>
      </c>
      <c r="F559" s="118" t="s">
        <v>1350</v>
      </c>
      <c r="H559" s="119"/>
      <c r="I559" s="120"/>
      <c r="K559" s="185"/>
      <c r="L559" s="174"/>
      <c r="M559" s="185"/>
      <c r="N559" s="161"/>
      <c r="O559" s="159"/>
      <c r="P559" s="160"/>
      <c r="Q559" s="221"/>
      <c r="AI559" s="117" t="s">
        <v>123</v>
      </c>
      <c r="AJ559" s="117" t="s">
        <v>67</v>
      </c>
      <c r="AK559" s="12" t="s">
        <v>67</v>
      </c>
      <c r="AL559" s="12" t="s">
        <v>28</v>
      </c>
      <c r="AM559" s="12" t="s">
        <v>57</v>
      </c>
      <c r="AN559" s="117" t="s">
        <v>116</v>
      </c>
    </row>
    <row r="560" spans="2:54" s="13" customFormat="1">
      <c r="B560" s="121"/>
      <c r="D560" s="116" t="s">
        <v>123</v>
      </c>
      <c r="E560" s="122" t="s">
        <v>1</v>
      </c>
      <c r="F560" s="123" t="s">
        <v>125</v>
      </c>
      <c r="H560" s="124"/>
      <c r="I560" s="125"/>
      <c r="K560" s="186"/>
      <c r="L560" s="175"/>
      <c r="M560" s="186"/>
      <c r="N560" s="161"/>
      <c r="O560" s="159"/>
      <c r="P560" s="160"/>
      <c r="Q560" s="222"/>
      <c r="AI560" s="122" t="s">
        <v>123</v>
      </c>
      <c r="AJ560" s="122" t="s">
        <v>67</v>
      </c>
      <c r="AK560" s="13" t="s">
        <v>122</v>
      </c>
      <c r="AL560" s="13" t="s">
        <v>28</v>
      </c>
      <c r="AM560" s="13" t="s">
        <v>65</v>
      </c>
      <c r="AN560" s="122" t="s">
        <v>116</v>
      </c>
    </row>
    <row r="561" spans="2:54" s="1" customFormat="1" ht="24.15" customHeight="1">
      <c r="B561" s="106"/>
      <c r="C561" s="130" t="s">
        <v>1351</v>
      </c>
      <c r="D561" s="130" t="s">
        <v>224</v>
      </c>
      <c r="E561" s="131" t="s">
        <v>917</v>
      </c>
      <c r="F561" s="132" t="s">
        <v>918</v>
      </c>
      <c r="G561" s="133" t="s">
        <v>378</v>
      </c>
      <c r="H561" s="134"/>
      <c r="I561" s="135">
        <v>2936</v>
      </c>
      <c r="J561" s="155">
        <f>ROUND(I561*H561,2)</f>
        <v>0</v>
      </c>
      <c r="K561" s="196"/>
      <c r="L561" s="161"/>
      <c r="M561" s="184">
        <v>0</v>
      </c>
      <c r="N561" s="161">
        <f t="shared" si="20"/>
        <v>0</v>
      </c>
      <c r="O561" s="159">
        <f t="shared" si="21"/>
        <v>0</v>
      </c>
      <c r="P561" s="160">
        <f t="shared" si="22"/>
        <v>0</v>
      </c>
      <c r="Q561" s="169"/>
      <c r="AG561" s="113" t="s">
        <v>140</v>
      </c>
      <c r="AI561" s="113" t="s">
        <v>224</v>
      </c>
      <c r="AJ561" s="113" t="s">
        <v>67</v>
      </c>
      <c r="AN561" s="17" t="s">
        <v>116</v>
      </c>
      <c r="AT561" s="114" t="e">
        <f>IF(#REF!="základní",J561,0)</f>
        <v>#REF!</v>
      </c>
      <c r="AU561" s="114" t="e">
        <f>IF(#REF!="snížená",J561,0)</f>
        <v>#REF!</v>
      </c>
      <c r="AV561" s="114" t="e">
        <f>IF(#REF!="zákl. přenesená",J561,0)</f>
        <v>#REF!</v>
      </c>
      <c r="AW561" s="114" t="e">
        <f>IF(#REF!="sníž. přenesená",J561,0)</f>
        <v>#REF!</v>
      </c>
      <c r="AX561" s="114" t="e">
        <f>IF(#REF!="nulová",J561,0)</f>
        <v>#REF!</v>
      </c>
      <c r="AY561" s="17" t="s">
        <v>65</v>
      </c>
      <c r="AZ561" s="114">
        <f>ROUND(I561*H561,2)</f>
        <v>0</v>
      </c>
      <c r="BA561" s="17" t="s">
        <v>122</v>
      </c>
      <c r="BB561" s="113" t="s">
        <v>1352</v>
      </c>
    </row>
    <row r="562" spans="2:54" s="1" customFormat="1" ht="24.15" customHeight="1">
      <c r="B562" s="106"/>
      <c r="C562" s="130" t="s">
        <v>471</v>
      </c>
      <c r="D562" s="130" t="s">
        <v>224</v>
      </c>
      <c r="E562" s="131" t="s">
        <v>1353</v>
      </c>
      <c r="F562" s="132" t="s">
        <v>1354</v>
      </c>
      <c r="G562" s="133" t="s">
        <v>378</v>
      </c>
      <c r="H562" s="134"/>
      <c r="I562" s="135">
        <v>4374</v>
      </c>
      <c r="J562" s="155">
        <f>ROUND(I562*H562,2)</f>
        <v>0</v>
      </c>
      <c r="K562" s="196"/>
      <c r="L562" s="161"/>
      <c r="M562" s="184">
        <v>0</v>
      </c>
      <c r="N562" s="161">
        <f t="shared" si="20"/>
        <v>0</v>
      </c>
      <c r="O562" s="159">
        <f t="shared" si="21"/>
        <v>0</v>
      </c>
      <c r="P562" s="160">
        <f t="shared" si="22"/>
        <v>0</v>
      </c>
      <c r="Q562" s="169"/>
      <c r="AG562" s="113" t="s">
        <v>140</v>
      </c>
      <c r="AI562" s="113" t="s">
        <v>224</v>
      </c>
      <c r="AJ562" s="113" t="s">
        <v>67</v>
      </c>
      <c r="AN562" s="17" t="s">
        <v>116</v>
      </c>
      <c r="AT562" s="114" t="e">
        <f>IF(#REF!="základní",J562,0)</f>
        <v>#REF!</v>
      </c>
      <c r="AU562" s="114" t="e">
        <f>IF(#REF!="snížená",J562,0)</f>
        <v>#REF!</v>
      </c>
      <c r="AV562" s="114" t="e">
        <f>IF(#REF!="zákl. přenesená",J562,0)</f>
        <v>#REF!</v>
      </c>
      <c r="AW562" s="114" t="e">
        <f>IF(#REF!="sníž. přenesená",J562,0)</f>
        <v>#REF!</v>
      </c>
      <c r="AX562" s="114" t="e">
        <f>IF(#REF!="nulová",J562,0)</f>
        <v>#REF!</v>
      </c>
      <c r="AY562" s="17" t="s">
        <v>65</v>
      </c>
      <c r="AZ562" s="114">
        <f>ROUND(I562*H562,2)</f>
        <v>0</v>
      </c>
      <c r="BA562" s="17" t="s">
        <v>122</v>
      </c>
      <c r="BB562" s="113" t="s">
        <v>1355</v>
      </c>
    </row>
    <row r="563" spans="2:54" s="1" customFormat="1" ht="24.15" customHeight="1">
      <c r="B563" s="106"/>
      <c r="C563" s="130" t="s">
        <v>1356</v>
      </c>
      <c r="D563" s="130" t="s">
        <v>224</v>
      </c>
      <c r="E563" s="131" t="s">
        <v>1357</v>
      </c>
      <c r="F563" s="132" t="s">
        <v>1358</v>
      </c>
      <c r="G563" s="133" t="s">
        <v>378</v>
      </c>
      <c r="H563" s="134"/>
      <c r="I563" s="135">
        <v>2736</v>
      </c>
      <c r="J563" s="155">
        <f>ROUND(I563*H563,2)</f>
        <v>0</v>
      </c>
      <c r="K563" s="196"/>
      <c r="L563" s="161"/>
      <c r="M563" s="184">
        <v>0</v>
      </c>
      <c r="N563" s="161">
        <f t="shared" si="20"/>
        <v>0</v>
      </c>
      <c r="O563" s="159">
        <f t="shared" si="21"/>
        <v>0</v>
      </c>
      <c r="P563" s="160">
        <f t="shared" si="22"/>
        <v>0</v>
      </c>
      <c r="Q563" s="169"/>
      <c r="AG563" s="113" t="s">
        <v>140</v>
      </c>
      <c r="AI563" s="113" t="s">
        <v>224</v>
      </c>
      <c r="AJ563" s="113" t="s">
        <v>67</v>
      </c>
      <c r="AN563" s="17" t="s">
        <v>116</v>
      </c>
      <c r="AT563" s="114" t="e">
        <f>IF(#REF!="základní",J563,0)</f>
        <v>#REF!</v>
      </c>
      <c r="AU563" s="114" t="e">
        <f>IF(#REF!="snížená",J563,0)</f>
        <v>#REF!</v>
      </c>
      <c r="AV563" s="114" t="e">
        <f>IF(#REF!="zákl. přenesená",J563,0)</f>
        <v>#REF!</v>
      </c>
      <c r="AW563" s="114" t="e">
        <f>IF(#REF!="sníž. přenesená",J563,0)</f>
        <v>#REF!</v>
      </c>
      <c r="AX563" s="114" t="e">
        <f>IF(#REF!="nulová",J563,0)</f>
        <v>#REF!</v>
      </c>
      <c r="AY563" s="17" t="s">
        <v>65</v>
      </c>
      <c r="AZ563" s="114">
        <f>ROUND(I563*H563,2)</f>
        <v>0</v>
      </c>
      <c r="BA563" s="17" t="s">
        <v>122</v>
      </c>
      <c r="BB563" s="113" t="s">
        <v>1359</v>
      </c>
    </row>
    <row r="564" spans="2:54" s="1" customFormat="1" ht="24.15" customHeight="1">
      <c r="B564" s="106"/>
      <c r="C564" s="130" t="s">
        <v>476</v>
      </c>
      <c r="D564" s="130" t="s">
        <v>224</v>
      </c>
      <c r="E564" s="131" t="s">
        <v>1360</v>
      </c>
      <c r="F564" s="132" t="s">
        <v>1361</v>
      </c>
      <c r="G564" s="133" t="s">
        <v>378</v>
      </c>
      <c r="H564" s="134"/>
      <c r="I564" s="135">
        <v>2224</v>
      </c>
      <c r="J564" s="155">
        <f>ROUND(I564*H564,2)</f>
        <v>0</v>
      </c>
      <c r="K564" s="196"/>
      <c r="L564" s="161"/>
      <c r="M564" s="184">
        <v>0</v>
      </c>
      <c r="N564" s="161">
        <f t="shared" si="20"/>
        <v>0</v>
      </c>
      <c r="O564" s="159">
        <f t="shared" si="21"/>
        <v>0</v>
      </c>
      <c r="P564" s="160">
        <f t="shared" si="22"/>
        <v>0</v>
      </c>
      <c r="Q564" s="169"/>
      <c r="AG564" s="113" t="s">
        <v>140</v>
      </c>
      <c r="AI564" s="113" t="s">
        <v>224</v>
      </c>
      <c r="AJ564" s="113" t="s">
        <v>67</v>
      </c>
      <c r="AN564" s="17" t="s">
        <v>116</v>
      </c>
      <c r="AT564" s="114" t="e">
        <f>IF(#REF!="základní",J564,0)</f>
        <v>#REF!</v>
      </c>
      <c r="AU564" s="114" t="e">
        <f>IF(#REF!="snížená",J564,0)</f>
        <v>#REF!</v>
      </c>
      <c r="AV564" s="114" t="e">
        <f>IF(#REF!="zákl. přenesená",J564,0)</f>
        <v>#REF!</v>
      </c>
      <c r="AW564" s="114" t="e">
        <f>IF(#REF!="sníž. přenesená",J564,0)</f>
        <v>#REF!</v>
      </c>
      <c r="AX564" s="114" t="e">
        <f>IF(#REF!="nulová",J564,0)</f>
        <v>#REF!</v>
      </c>
      <c r="AY564" s="17" t="s">
        <v>65</v>
      </c>
      <c r="AZ564" s="114">
        <f>ROUND(I564*H564,2)</f>
        <v>0</v>
      </c>
      <c r="BA564" s="17" t="s">
        <v>122</v>
      </c>
      <c r="BB564" s="113" t="s">
        <v>1362</v>
      </c>
    </row>
    <row r="565" spans="2:54" s="1" customFormat="1" ht="24.15" customHeight="1">
      <c r="B565" s="106"/>
      <c r="C565" s="107" t="s">
        <v>1363</v>
      </c>
      <c r="D565" s="107" t="s">
        <v>118</v>
      </c>
      <c r="E565" s="108" t="s">
        <v>919</v>
      </c>
      <c r="F565" s="109" t="s">
        <v>920</v>
      </c>
      <c r="G565" s="110" t="s">
        <v>378</v>
      </c>
      <c r="H565" s="111"/>
      <c r="I565" s="112">
        <v>3700</v>
      </c>
      <c r="J565" s="154">
        <f>ROUND(I565*H565,2)</f>
        <v>0</v>
      </c>
      <c r="K565" s="184"/>
      <c r="L565" s="161"/>
      <c r="M565" s="184">
        <v>0</v>
      </c>
      <c r="N565" s="161">
        <f t="shared" si="20"/>
        <v>0</v>
      </c>
      <c r="O565" s="159">
        <f t="shared" si="21"/>
        <v>0</v>
      </c>
      <c r="P565" s="160">
        <f t="shared" si="22"/>
        <v>0</v>
      </c>
      <c r="Q565" s="169"/>
      <c r="AG565" s="113" t="s">
        <v>122</v>
      </c>
      <c r="AI565" s="113" t="s">
        <v>118</v>
      </c>
      <c r="AJ565" s="113" t="s">
        <v>67</v>
      </c>
      <c r="AN565" s="17" t="s">
        <v>116</v>
      </c>
      <c r="AT565" s="114" t="e">
        <f>IF(#REF!="základní",J565,0)</f>
        <v>#REF!</v>
      </c>
      <c r="AU565" s="114" t="e">
        <f>IF(#REF!="snížená",J565,0)</f>
        <v>#REF!</v>
      </c>
      <c r="AV565" s="114" t="e">
        <f>IF(#REF!="zákl. přenesená",J565,0)</f>
        <v>#REF!</v>
      </c>
      <c r="AW565" s="114" t="e">
        <f>IF(#REF!="sníž. přenesená",J565,0)</f>
        <v>#REF!</v>
      </c>
      <c r="AX565" s="114" t="e">
        <f>IF(#REF!="nulová",J565,0)</f>
        <v>#REF!</v>
      </c>
      <c r="AY565" s="17" t="s">
        <v>65</v>
      </c>
      <c r="AZ565" s="114">
        <f>ROUND(I565*H565,2)</f>
        <v>0</v>
      </c>
      <c r="BA565" s="17" t="s">
        <v>122</v>
      </c>
      <c r="BB565" s="113" t="s">
        <v>1364</v>
      </c>
    </row>
    <row r="566" spans="2:54" s="14" customFormat="1">
      <c r="B566" s="126"/>
      <c r="D566" s="116" t="s">
        <v>123</v>
      </c>
      <c r="E566" s="127" t="s">
        <v>1</v>
      </c>
      <c r="F566" s="128" t="s">
        <v>799</v>
      </c>
      <c r="H566" s="127"/>
      <c r="I566" s="129"/>
      <c r="K566" s="187"/>
      <c r="L566" s="176"/>
      <c r="M566" s="187"/>
      <c r="N566" s="161"/>
      <c r="O566" s="159"/>
      <c r="P566" s="160"/>
      <c r="Q566" s="223"/>
      <c r="AI566" s="127" t="s">
        <v>123</v>
      </c>
      <c r="AJ566" s="127" t="s">
        <v>67</v>
      </c>
      <c r="AK566" s="14" t="s">
        <v>65</v>
      </c>
      <c r="AL566" s="14" t="s">
        <v>28</v>
      </c>
      <c r="AM566" s="14" t="s">
        <v>57</v>
      </c>
      <c r="AN566" s="127" t="s">
        <v>116</v>
      </c>
    </row>
    <row r="567" spans="2:54" s="12" customFormat="1">
      <c r="B567" s="115"/>
      <c r="D567" s="116" t="s">
        <v>123</v>
      </c>
      <c r="E567" s="117" t="s">
        <v>1</v>
      </c>
      <c r="F567" s="118" t="s">
        <v>1365</v>
      </c>
      <c r="H567" s="119"/>
      <c r="I567" s="120"/>
      <c r="K567" s="185"/>
      <c r="L567" s="174"/>
      <c r="M567" s="185"/>
      <c r="N567" s="161"/>
      <c r="O567" s="159"/>
      <c r="P567" s="160"/>
      <c r="Q567" s="221"/>
      <c r="AI567" s="117" t="s">
        <v>123</v>
      </c>
      <c r="AJ567" s="117" t="s">
        <v>67</v>
      </c>
      <c r="AK567" s="12" t="s">
        <v>67</v>
      </c>
      <c r="AL567" s="12" t="s">
        <v>28</v>
      </c>
      <c r="AM567" s="12" t="s">
        <v>57</v>
      </c>
      <c r="AN567" s="117" t="s">
        <v>116</v>
      </c>
    </row>
    <row r="568" spans="2:54" s="12" customFormat="1">
      <c r="B568" s="115"/>
      <c r="D568" s="116" t="s">
        <v>123</v>
      </c>
      <c r="E568" s="117" t="s">
        <v>1</v>
      </c>
      <c r="F568" s="118" t="s">
        <v>1366</v>
      </c>
      <c r="H568" s="119"/>
      <c r="I568" s="120"/>
      <c r="K568" s="185"/>
      <c r="L568" s="174"/>
      <c r="M568" s="185"/>
      <c r="N568" s="161"/>
      <c r="O568" s="159"/>
      <c r="P568" s="160"/>
      <c r="Q568" s="221"/>
      <c r="AI568" s="117" t="s">
        <v>123</v>
      </c>
      <c r="AJ568" s="117" t="s">
        <v>67</v>
      </c>
      <c r="AK568" s="12" t="s">
        <v>67</v>
      </c>
      <c r="AL568" s="12" t="s">
        <v>28</v>
      </c>
      <c r="AM568" s="12" t="s">
        <v>57</v>
      </c>
      <c r="AN568" s="117" t="s">
        <v>116</v>
      </c>
    </row>
    <row r="569" spans="2:54" s="12" customFormat="1">
      <c r="B569" s="115"/>
      <c r="D569" s="116" t="s">
        <v>123</v>
      </c>
      <c r="E569" s="117" t="s">
        <v>1</v>
      </c>
      <c r="F569" s="118" t="s">
        <v>1350</v>
      </c>
      <c r="H569" s="119"/>
      <c r="I569" s="120"/>
      <c r="K569" s="185"/>
      <c r="L569" s="174"/>
      <c r="M569" s="185"/>
      <c r="N569" s="161"/>
      <c r="O569" s="159"/>
      <c r="P569" s="160"/>
      <c r="Q569" s="221"/>
      <c r="AI569" s="117" t="s">
        <v>123</v>
      </c>
      <c r="AJ569" s="117" t="s">
        <v>67</v>
      </c>
      <c r="AK569" s="12" t="s">
        <v>67</v>
      </c>
      <c r="AL569" s="12" t="s">
        <v>28</v>
      </c>
      <c r="AM569" s="12" t="s">
        <v>57</v>
      </c>
      <c r="AN569" s="117" t="s">
        <v>116</v>
      </c>
    </row>
    <row r="570" spans="2:54" s="13" customFormat="1">
      <c r="B570" s="121"/>
      <c r="D570" s="116" t="s">
        <v>123</v>
      </c>
      <c r="E570" s="122" t="s">
        <v>1</v>
      </c>
      <c r="F570" s="123" t="s">
        <v>125</v>
      </c>
      <c r="H570" s="124"/>
      <c r="I570" s="125"/>
      <c r="K570" s="186"/>
      <c r="L570" s="175"/>
      <c r="M570" s="186"/>
      <c r="N570" s="161"/>
      <c r="O570" s="159"/>
      <c r="P570" s="160"/>
      <c r="Q570" s="222"/>
      <c r="AI570" s="122" t="s">
        <v>123</v>
      </c>
      <c r="AJ570" s="122" t="s">
        <v>67</v>
      </c>
      <c r="AK570" s="13" t="s">
        <v>122</v>
      </c>
      <c r="AL570" s="13" t="s">
        <v>28</v>
      </c>
      <c r="AM570" s="13" t="s">
        <v>65</v>
      </c>
      <c r="AN570" s="122" t="s">
        <v>116</v>
      </c>
    </row>
    <row r="571" spans="2:54" s="1" customFormat="1" ht="21.75" customHeight="1">
      <c r="B571" s="106"/>
      <c r="C571" s="130" t="s">
        <v>481</v>
      </c>
      <c r="D571" s="130" t="s">
        <v>224</v>
      </c>
      <c r="E571" s="131" t="s">
        <v>922</v>
      </c>
      <c r="F571" s="132" t="s">
        <v>923</v>
      </c>
      <c r="G571" s="133" t="s">
        <v>378</v>
      </c>
      <c r="H571" s="134"/>
      <c r="I571" s="135">
        <v>10560</v>
      </c>
      <c r="J571" s="155">
        <f>ROUND(I571*H571,2)</f>
        <v>0</v>
      </c>
      <c r="K571" s="196"/>
      <c r="L571" s="161"/>
      <c r="M571" s="184">
        <v>0</v>
      </c>
      <c r="N571" s="161">
        <f t="shared" si="20"/>
        <v>0</v>
      </c>
      <c r="O571" s="159">
        <f t="shared" si="21"/>
        <v>0</v>
      </c>
      <c r="P571" s="160">
        <f t="shared" si="22"/>
        <v>0</v>
      </c>
      <c r="Q571" s="169"/>
      <c r="AG571" s="113" t="s">
        <v>140</v>
      </c>
      <c r="AI571" s="113" t="s">
        <v>224</v>
      </c>
      <c r="AJ571" s="113" t="s">
        <v>67</v>
      </c>
      <c r="AN571" s="17" t="s">
        <v>116</v>
      </c>
      <c r="AT571" s="114" t="e">
        <f>IF(#REF!="základní",J571,0)</f>
        <v>#REF!</v>
      </c>
      <c r="AU571" s="114" t="e">
        <f>IF(#REF!="snížená",J571,0)</f>
        <v>#REF!</v>
      </c>
      <c r="AV571" s="114" t="e">
        <f>IF(#REF!="zákl. přenesená",J571,0)</f>
        <v>#REF!</v>
      </c>
      <c r="AW571" s="114" t="e">
        <f>IF(#REF!="sníž. přenesená",J571,0)</f>
        <v>#REF!</v>
      </c>
      <c r="AX571" s="114" t="e">
        <f>IF(#REF!="nulová",J571,0)</f>
        <v>#REF!</v>
      </c>
      <c r="AY571" s="17" t="s">
        <v>65</v>
      </c>
      <c r="AZ571" s="114">
        <f>ROUND(I571*H571,2)</f>
        <v>0</v>
      </c>
      <c r="BA571" s="17" t="s">
        <v>122</v>
      </c>
      <c r="BB571" s="113" t="s">
        <v>1367</v>
      </c>
    </row>
    <row r="572" spans="2:54" s="1" customFormat="1" ht="24.15" customHeight="1">
      <c r="B572" s="106"/>
      <c r="C572" s="130" t="s">
        <v>1368</v>
      </c>
      <c r="D572" s="130" t="s">
        <v>224</v>
      </c>
      <c r="E572" s="131" t="s">
        <v>1369</v>
      </c>
      <c r="F572" s="132" t="s">
        <v>1370</v>
      </c>
      <c r="G572" s="133" t="s">
        <v>378</v>
      </c>
      <c r="H572" s="134"/>
      <c r="I572" s="135">
        <v>25740</v>
      </c>
      <c r="J572" s="155">
        <f>ROUND(I572*H572,2)</f>
        <v>0</v>
      </c>
      <c r="K572" s="196"/>
      <c r="L572" s="161"/>
      <c r="M572" s="184">
        <v>0</v>
      </c>
      <c r="N572" s="161">
        <f t="shared" si="20"/>
        <v>0</v>
      </c>
      <c r="O572" s="159">
        <f t="shared" si="21"/>
        <v>0</v>
      </c>
      <c r="P572" s="160">
        <f t="shared" si="22"/>
        <v>0</v>
      </c>
      <c r="Q572" s="169"/>
      <c r="AG572" s="113" t="s">
        <v>140</v>
      </c>
      <c r="AI572" s="113" t="s">
        <v>224</v>
      </c>
      <c r="AJ572" s="113" t="s">
        <v>67</v>
      </c>
      <c r="AN572" s="17" t="s">
        <v>116</v>
      </c>
      <c r="AT572" s="114" t="e">
        <f>IF(#REF!="základní",J572,0)</f>
        <v>#REF!</v>
      </c>
      <c r="AU572" s="114" t="e">
        <f>IF(#REF!="snížená",J572,0)</f>
        <v>#REF!</v>
      </c>
      <c r="AV572" s="114" t="e">
        <f>IF(#REF!="zákl. přenesená",J572,0)</f>
        <v>#REF!</v>
      </c>
      <c r="AW572" s="114" t="e">
        <f>IF(#REF!="sníž. přenesená",J572,0)</f>
        <v>#REF!</v>
      </c>
      <c r="AX572" s="114" t="e">
        <f>IF(#REF!="nulová",J572,0)</f>
        <v>#REF!</v>
      </c>
      <c r="AY572" s="17" t="s">
        <v>65</v>
      </c>
      <c r="AZ572" s="114">
        <f>ROUND(I572*H572,2)</f>
        <v>0</v>
      </c>
      <c r="BA572" s="17" t="s">
        <v>122</v>
      </c>
      <c r="BB572" s="113" t="s">
        <v>1371</v>
      </c>
    </row>
    <row r="573" spans="2:54" s="1" customFormat="1" ht="24.15" customHeight="1">
      <c r="B573" s="106"/>
      <c r="C573" s="107" t="s">
        <v>487</v>
      </c>
      <c r="D573" s="107" t="s">
        <v>118</v>
      </c>
      <c r="E573" s="108" t="s">
        <v>928</v>
      </c>
      <c r="F573" s="109" t="s">
        <v>929</v>
      </c>
      <c r="G573" s="110" t="s">
        <v>378</v>
      </c>
      <c r="H573" s="111"/>
      <c r="I573" s="112">
        <v>1914</v>
      </c>
      <c r="J573" s="154">
        <f>ROUND(I573*H573,2)</f>
        <v>0</v>
      </c>
      <c r="K573" s="184"/>
      <c r="L573" s="161"/>
      <c r="M573" s="184">
        <v>0</v>
      </c>
      <c r="N573" s="161">
        <f t="shared" si="20"/>
        <v>0</v>
      </c>
      <c r="O573" s="159">
        <f t="shared" si="21"/>
        <v>0</v>
      </c>
      <c r="P573" s="160">
        <f t="shared" si="22"/>
        <v>0</v>
      </c>
      <c r="Q573" s="169"/>
      <c r="AG573" s="113" t="s">
        <v>122</v>
      </c>
      <c r="AI573" s="113" t="s">
        <v>118</v>
      </c>
      <c r="AJ573" s="113" t="s">
        <v>67</v>
      </c>
      <c r="AN573" s="17" t="s">
        <v>116</v>
      </c>
      <c r="AT573" s="114" t="e">
        <f>IF(#REF!="základní",J573,0)</f>
        <v>#REF!</v>
      </c>
      <c r="AU573" s="114" t="e">
        <f>IF(#REF!="snížená",J573,0)</f>
        <v>#REF!</v>
      </c>
      <c r="AV573" s="114" t="e">
        <f>IF(#REF!="zákl. přenesená",J573,0)</f>
        <v>#REF!</v>
      </c>
      <c r="AW573" s="114" t="e">
        <f>IF(#REF!="sníž. přenesená",J573,0)</f>
        <v>#REF!</v>
      </c>
      <c r="AX573" s="114" t="e">
        <f>IF(#REF!="nulová",J573,0)</f>
        <v>#REF!</v>
      </c>
      <c r="AY573" s="17" t="s">
        <v>65</v>
      </c>
      <c r="AZ573" s="114">
        <f>ROUND(I573*H573,2)</f>
        <v>0</v>
      </c>
      <c r="BA573" s="17" t="s">
        <v>122</v>
      </c>
      <c r="BB573" s="113" t="s">
        <v>1372</v>
      </c>
    </row>
    <row r="574" spans="2:54" s="14" customFormat="1">
      <c r="B574" s="126"/>
      <c r="D574" s="116" t="s">
        <v>123</v>
      </c>
      <c r="E574" s="127" t="s">
        <v>1</v>
      </c>
      <c r="F574" s="128" t="s">
        <v>1373</v>
      </c>
      <c r="H574" s="127"/>
      <c r="I574" s="129"/>
      <c r="K574" s="187"/>
      <c r="L574" s="176"/>
      <c r="M574" s="187"/>
      <c r="N574" s="161"/>
      <c r="O574" s="159"/>
      <c r="P574" s="160"/>
      <c r="Q574" s="223"/>
      <c r="AI574" s="127" t="s">
        <v>123</v>
      </c>
      <c r="AJ574" s="127" t="s">
        <v>67</v>
      </c>
      <c r="AK574" s="14" t="s">
        <v>65</v>
      </c>
      <c r="AL574" s="14" t="s">
        <v>28</v>
      </c>
      <c r="AM574" s="14" t="s">
        <v>57</v>
      </c>
      <c r="AN574" s="127" t="s">
        <v>116</v>
      </c>
    </row>
    <row r="575" spans="2:54" s="12" customFormat="1">
      <c r="B575" s="115"/>
      <c r="D575" s="116" t="s">
        <v>123</v>
      </c>
      <c r="E575" s="117" t="s">
        <v>1</v>
      </c>
      <c r="F575" s="118" t="s">
        <v>1374</v>
      </c>
      <c r="H575" s="119"/>
      <c r="I575" s="120"/>
      <c r="K575" s="185"/>
      <c r="L575" s="174"/>
      <c r="M575" s="185"/>
      <c r="N575" s="161"/>
      <c r="O575" s="159"/>
      <c r="P575" s="160"/>
      <c r="Q575" s="221"/>
      <c r="AI575" s="117" t="s">
        <v>123</v>
      </c>
      <c r="AJ575" s="117" t="s">
        <v>67</v>
      </c>
      <c r="AK575" s="12" t="s">
        <v>67</v>
      </c>
      <c r="AL575" s="12" t="s">
        <v>28</v>
      </c>
      <c r="AM575" s="12" t="s">
        <v>57</v>
      </c>
      <c r="AN575" s="117" t="s">
        <v>116</v>
      </c>
    </row>
    <row r="576" spans="2:54" s="13" customFormat="1">
      <c r="B576" s="121"/>
      <c r="D576" s="116" t="s">
        <v>123</v>
      </c>
      <c r="E576" s="122" t="s">
        <v>1</v>
      </c>
      <c r="F576" s="123" t="s">
        <v>125</v>
      </c>
      <c r="H576" s="124"/>
      <c r="I576" s="125"/>
      <c r="K576" s="186"/>
      <c r="L576" s="175"/>
      <c r="M576" s="186"/>
      <c r="N576" s="161"/>
      <c r="O576" s="159"/>
      <c r="P576" s="160"/>
      <c r="Q576" s="222"/>
      <c r="AI576" s="122" t="s">
        <v>123</v>
      </c>
      <c r="AJ576" s="122" t="s">
        <v>67</v>
      </c>
      <c r="AK576" s="13" t="s">
        <v>122</v>
      </c>
      <c r="AL576" s="13" t="s">
        <v>28</v>
      </c>
      <c r="AM576" s="13" t="s">
        <v>65</v>
      </c>
      <c r="AN576" s="122" t="s">
        <v>116</v>
      </c>
    </row>
    <row r="577" spans="2:54" s="1" customFormat="1" ht="24.15" customHeight="1">
      <c r="B577" s="106"/>
      <c r="C577" s="130" t="s">
        <v>1375</v>
      </c>
      <c r="D577" s="130" t="s">
        <v>224</v>
      </c>
      <c r="E577" s="131" t="s">
        <v>931</v>
      </c>
      <c r="F577" s="132" t="s">
        <v>932</v>
      </c>
      <c r="G577" s="133" t="s">
        <v>378</v>
      </c>
      <c r="H577" s="134"/>
      <c r="I577" s="135">
        <v>3177</v>
      </c>
      <c r="J577" s="155">
        <f>ROUND(I577*H577,2)</f>
        <v>0</v>
      </c>
      <c r="K577" s="196"/>
      <c r="L577" s="161"/>
      <c r="M577" s="184">
        <v>0</v>
      </c>
      <c r="N577" s="161">
        <f t="shared" si="20"/>
        <v>0</v>
      </c>
      <c r="O577" s="159">
        <f t="shared" si="21"/>
        <v>0</v>
      </c>
      <c r="P577" s="160">
        <f t="shared" si="22"/>
        <v>0</v>
      </c>
      <c r="Q577" s="169"/>
      <c r="AG577" s="113" t="s">
        <v>140</v>
      </c>
      <c r="AI577" s="113" t="s">
        <v>224</v>
      </c>
      <c r="AJ577" s="113" t="s">
        <v>67</v>
      </c>
      <c r="AN577" s="17" t="s">
        <v>116</v>
      </c>
      <c r="AT577" s="114" t="e">
        <f>IF(#REF!="základní",J577,0)</f>
        <v>#REF!</v>
      </c>
      <c r="AU577" s="114" t="e">
        <f>IF(#REF!="snížená",J577,0)</f>
        <v>#REF!</v>
      </c>
      <c r="AV577" s="114" t="e">
        <f>IF(#REF!="zákl. přenesená",J577,0)</f>
        <v>#REF!</v>
      </c>
      <c r="AW577" s="114" t="e">
        <f>IF(#REF!="sníž. přenesená",J577,0)</f>
        <v>#REF!</v>
      </c>
      <c r="AX577" s="114" t="e">
        <f>IF(#REF!="nulová",J577,0)</f>
        <v>#REF!</v>
      </c>
      <c r="AY577" s="17" t="s">
        <v>65</v>
      </c>
      <c r="AZ577" s="114">
        <f>ROUND(I577*H577,2)</f>
        <v>0</v>
      </c>
      <c r="BA577" s="17" t="s">
        <v>122</v>
      </c>
      <c r="BB577" s="113" t="s">
        <v>1376</v>
      </c>
    </row>
    <row r="578" spans="2:54" s="1" customFormat="1" ht="37.950000000000003" customHeight="1">
      <c r="B578" s="106"/>
      <c r="C578" s="107" t="s">
        <v>497</v>
      </c>
      <c r="D578" s="107" t="s">
        <v>118</v>
      </c>
      <c r="E578" s="108" t="s">
        <v>943</v>
      </c>
      <c r="F578" s="109" t="s">
        <v>944</v>
      </c>
      <c r="G578" s="110" t="s">
        <v>378</v>
      </c>
      <c r="H578" s="111"/>
      <c r="I578" s="112">
        <v>5730</v>
      </c>
      <c r="J578" s="154">
        <f>ROUND(I578*H578,2)</f>
        <v>0</v>
      </c>
      <c r="K578" s="184"/>
      <c r="L578" s="161"/>
      <c r="M578" s="184">
        <v>0</v>
      </c>
      <c r="N578" s="161">
        <f t="shared" si="20"/>
        <v>0</v>
      </c>
      <c r="O578" s="159">
        <f t="shared" si="21"/>
        <v>0</v>
      </c>
      <c r="P578" s="160">
        <f t="shared" si="22"/>
        <v>0</v>
      </c>
      <c r="Q578" s="169"/>
      <c r="AG578" s="113" t="s">
        <v>122</v>
      </c>
      <c r="AI578" s="113" t="s">
        <v>118</v>
      </c>
      <c r="AJ578" s="113" t="s">
        <v>67</v>
      </c>
      <c r="AN578" s="17" t="s">
        <v>116</v>
      </c>
      <c r="AT578" s="114" t="e">
        <f>IF(#REF!="základní",J578,0)</f>
        <v>#REF!</v>
      </c>
      <c r="AU578" s="114" t="e">
        <f>IF(#REF!="snížená",J578,0)</f>
        <v>#REF!</v>
      </c>
      <c r="AV578" s="114" t="e">
        <f>IF(#REF!="zákl. přenesená",J578,0)</f>
        <v>#REF!</v>
      </c>
      <c r="AW578" s="114" t="e">
        <f>IF(#REF!="sníž. přenesená",J578,0)</f>
        <v>#REF!</v>
      </c>
      <c r="AX578" s="114" t="e">
        <f>IF(#REF!="nulová",J578,0)</f>
        <v>#REF!</v>
      </c>
      <c r="AY578" s="17" t="s">
        <v>65</v>
      </c>
      <c r="AZ578" s="114">
        <f>ROUND(I578*H578,2)</f>
        <v>0</v>
      </c>
      <c r="BA578" s="17" t="s">
        <v>122</v>
      </c>
      <c r="BB578" s="113" t="s">
        <v>1377</v>
      </c>
    </row>
    <row r="579" spans="2:54" s="14" customFormat="1">
      <c r="B579" s="126"/>
      <c r="D579" s="116" t="s">
        <v>123</v>
      </c>
      <c r="E579" s="127" t="s">
        <v>1</v>
      </c>
      <c r="F579" s="128" t="s">
        <v>799</v>
      </c>
      <c r="H579" s="127"/>
      <c r="I579" s="129"/>
      <c r="K579" s="187"/>
      <c r="L579" s="176"/>
      <c r="M579" s="187"/>
      <c r="N579" s="161"/>
      <c r="O579" s="159"/>
      <c r="P579" s="160"/>
      <c r="Q579" s="223"/>
      <c r="AI579" s="127" t="s">
        <v>123</v>
      </c>
      <c r="AJ579" s="127" t="s">
        <v>67</v>
      </c>
      <c r="AK579" s="14" t="s">
        <v>65</v>
      </c>
      <c r="AL579" s="14" t="s">
        <v>28</v>
      </c>
      <c r="AM579" s="14" t="s">
        <v>57</v>
      </c>
      <c r="AN579" s="127" t="s">
        <v>116</v>
      </c>
    </row>
    <row r="580" spans="2:54" s="12" customFormat="1">
      <c r="B580" s="115"/>
      <c r="D580" s="116" t="s">
        <v>123</v>
      </c>
      <c r="E580" s="117" t="s">
        <v>1</v>
      </c>
      <c r="F580" s="118" t="s">
        <v>1365</v>
      </c>
      <c r="H580" s="119"/>
      <c r="I580" s="120"/>
      <c r="K580" s="185"/>
      <c r="L580" s="174"/>
      <c r="M580" s="185"/>
      <c r="N580" s="161"/>
      <c r="O580" s="159"/>
      <c r="P580" s="160"/>
      <c r="Q580" s="221"/>
      <c r="AI580" s="117" t="s">
        <v>123</v>
      </c>
      <c r="AJ580" s="117" t="s">
        <v>67</v>
      </c>
      <c r="AK580" s="12" t="s">
        <v>67</v>
      </c>
      <c r="AL580" s="12" t="s">
        <v>28</v>
      </c>
      <c r="AM580" s="12" t="s">
        <v>57</v>
      </c>
      <c r="AN580" s="117" t="s">
        <v>116</v>
      </c>
    </row>
    <row r="581" spans="2:54" s="12" customFormat="1">
      <c r="B581" s="115"/>
      <c r="D581" s="116" t="s">
        <v>123</v>
      </c>
      <c r="E581" s="117" t="s">
        <v>1</v>
      </c>
      <c r="F581" s="118" t="s">
        <v>1366</v>
      </c>
      <c r="H581" s="119"/>
      <c r="I581" s="120"/>
      <c r="K581" s="185"/>
      <c r="L581" s="174"/>
      <c r="M581" s="185"/>
      <c r="N581" s="161"/>
      <c r="O581" s="159"/>
      <c r="P581" s="160"/>
      <c r="Q581" s="221"/>
      <c r="AI581" s="117" t="s">
        <v>123</v>
      </c>
      <c r="AJ581" s="117" t="s">
        <v>67</v>
      </c>
      <c r="AK581" s="12" t="s">
        <v>67</v>
      </c>
      <c r="AL581" s="12" t="s">
        <v>28</v>
      </c>
      <c r="AM581" s="12" t="s">
        <v>57</v>
      </c>
      <c r="AN581" s="117" t="s">
        <v>116</v>
      </c>
    </row>
    <row r="582" spans="2:54" s="12" customFormat="1">
      <c r="B582" s="115"/>
      <c r="D582" s="116" t="s">
        <v>123</v>
      </c>
      <c r="E582" s="117" t="s">
        <v>1</v>
      </c>
      <c r="F582" s="118" t="s">
        <v>1350</v>
      </c>
      <c r="H582" s="119"/>
      <c r="I582" s="120"/>
      <c r="K582" s="185"/>
      <c r="L582" s="174"/>
      <c r="M582" s="185"/>
      <c r="N582" s="161"/>
      <c r="O582" s="159"/>
      <c r="P582" s="160"/>
      <c r="Q582" s="221"/>
      <c r="AI582" s="117" t="s">
        <v>123</v>
      </c>
      <c r="AJ582" s="117" t="s">
        <v>67</v>
      </c>
      <c r="AK582" s="12" t="s">
        <v>67</v>
      </c>
      <c r="AL582" s="12" t="s">
        <v>28</v>
      </c>
      <c r="AM582" s="12" t="s">
        <v>57</v>
      </c>
      <c r="AN582" s="117" t="s">
        <v>116</v>
      </c>
    </row>
    <row r="583" spans="2:54" s="13" customFormat="1">
      <c r="B583" s="121"/>
      <c r="D583" s="116" t="s">
        <v>123</v>
      </c>
      <c r="E583" s="122" t="s">
        <v>1</v>
      </c>
      <c r="F583" s="123" t="s">
        <v>125</v>
      </c>
      <c r="H583" s="124"/>
      <c r="I583" s="125"/>
      <c r="K583" s="186"/>
      <c r="L583" s="175"/>
      <c r="M583" s="186"/>
      <c r="N583" s="161"/>
      <c r="O583" s="159"/>
      <c r="P583" s="160"/>
      <c r="Q583" s="222"/>
      <c r="AI583" s="122" t="s">
        <v>123</v>
      </c>
      <c r="AJ583" s="122" t="s">
        <v>67</v>
      </c>
      <c r="AK583" s="13" t="s">
        <v>122</v>
      </c>
      <c r="AL583" s="13" t="s">
        <v>28</v>
      </c>
      <c r="AM583" s="13" t="s">
        <v>65</v>
      </c>
      <c r="AN583" s="122" t="s">
        <v>116</v>
      </c>
    </row>
    <row r="584" spans="2:54" s="1" customFormat="1" ht="21.75" customHeight="1">
      <c r="B584" s="106"/>
      <c r="C584" s="130" t="s">
        <v>1378</v>
      </c>
      <c r="D584" s="130" t="s">
        <v>224</v>
      </c>
      <c r="E584" s="131" t="s">
        <v>945</v>
      </c>
      <c r="F584" s="132" t="s">
        <v>946</v>
      </c>
      <c r="G584" s="133" t="s">
        <v>378</v>
      </c>
      <c r="H584" s="134"/>
      <c r="I584" s="135">
        <v>3320</v>
      </c>
      <c r="J584" s="155">
        <f>ROUND(I584*H584,2)</f>
        <v>0</v>
      </c>
      <c r="K584" s="196"/>
      <c r="L584" s="161"/>
      <c r="M584" s="184">
        <v>0</v>
      </c>
      <c r="N584" s="161">
        <f t="shared" si="20"/>
        <v>0</v>
      </c>
      <c r="O584" s="159">
        <f t="shared" si="21"/>
        <v>0</v>
      </c>
      <c r="P584" s="160">
        <f t="shared" si="22"/>
        <v>0</v>
      </c>
      <c r="Q584" s="169"/>
      <c r="AG584" s="113" t="s">
        <v>140</v>
      </c>
      <c r="AI584" s="113" t="s">
        <v>224</v>
      </c>
      <c r="AJ584" s="113" t="s">
        <v>67</v>
      </c>
      <c r="AN584" s="17" t="s">
        <v>116</v>
      </c>
      <c r="AT584" s="114" t="e">
        <f>IF(#REF!="základní",J584,0)</f>
        <v>#REF!</v>
      </c>
      <c r="AU584" s="114" t="e">
        <f>IF(#REF!="snížená",J584,0)</f>
        <v>#REF!</v>
      </c>
      <c r="AV584" s="114" t="e">
        <f>IF(#REF!="zákl. přenesená",J584,0)</f>
        <v>#REF!</v>
      </c>
      <c r="AW584" s="114" t="e">
        <f>IF(#REF!="sníž. přenesená",J584,0)</f>
        <v>#REF!</v>
      </c>
      <c r="AX584" s="114" t="e">
        <f>IF(#REF!="nulová",J584,0)</f>
        <v>#REF!</v>
      </c>
      <c r="AY584" s="17" t="s">
        <v>65</v>
      </c>
      <c r="AZ584" s="114">
        <f>ROUND(I584*H584,2)</f>
        <v>0</v>
      </c>
      <c r="BA584" s="17" t="s">
        <v>122</v>
      </c>
      <c r="BB584" s="113" t="s">
        <v>1379</v>
      </c>
    </row>
    <row r="585" spans="2:54" s="1" customFormat="1" ht="24.15" customHeight="1">
      <c r="B585" s="106"/>
      <c r="C585" s="107" t="s">
        <v>502</v>
      </c>
      <c r="D585" s="107" t="s">
        <v>118</v>
      </c>
      <c r="E585" s="108" t="s">
        <v>739</v>
      </c>
      <c r="F585" s="109" t="s">
        <v>740</v>
      </c>
      <c r="G585" s="110" t="s">
        <v>378</v>
      </c>
      <c r="H585" s="111">
        <v>-11</v>
      </c>
      <c r="I585" s="112">
        <v>660</v>
      </c>
      <c r="J585" s="154">
        <f>ROUND(I585*H585,2)</f>
        <v>-7260</v>
      </c>
      <c r="K585" s="184"/>
      <c r="L585" s="161"/>
      <c r="M585" s="184">
        <v>0</v>
      </c>
      <c r="N585" s="161">
        <f t="shared" si="20"/>
        <v>0</v>
      </c>
      <c r="O585" s="201">
        <v>0</v>
      </c>
      <c r="P585" s="202">
        <v>0</v>
      </c>
      <c r="Q585" s="169"/>
      <c r="AG585" s="113" t="s">
        <v>122</v>
      </c>
      <c r="AI585" s="113" t="s">
        <v>118</v>
      </c>
      <c r="AJ585" s="113" t="s">
        <v>67</v>
      </c>
      <c r="AN585" s="17" t="s">
        <v>116</v>
      </c>
      <c r="AT585" s="114" t="e">
        <f>IF(#REF!="základní",J585,0)</f>
        <v>#REF!</v>
      </c>
      <c r="AU585" s="114" t="e">
        <f>IF(#REF!="snížená",J585,0)</f>
        <v>#REF!</v>
      </c>
      <c r="AV585" s="114" t="e">
        <f>IF(#REF!="zákl. přenesená",J585,0)</f>
        <v>#REF!</v>
      </c>
      <c r="AW585" s="114" t="e">
        <f>IF(#REF!="sníž. přenesená",J585,0)</f>
        <v>#REF!</v>
      </c>
      <c r="AX585" s="114" t="e">
        <f>IF(#REF!="nulová",J585,0)</f>
        <v>#REF!</v>
      </c>
      <c r="AY585" s="17" t="s">
        <v>65</v>
      </c>
      <c r="AZ585" s="114">
        <f>ROUND(I585*H585,2)</f>
        <v>-7260</v>
      </c>
      <c r="BA585" s="17" t="s">
        <v>122</v>
      </c>
      <c r="BB585" s="113" t="s">
        <v>1380</v>
      </c>
    </row>
    <row r="586" spans="2:54" s="12" customFormat="1">
      <c r="B586" s="115"/>
      <c r="D586" s="116" t="s">
        <v>123</v>
      </c>
      <c r="E586" s="117" t="s">
        <v>1</v>
      </c>
      <c r="F586" s="118" t="s">
        <v>196</v>
      </c>
      <c r="H586" s="119"/>
      <c r="I586" s="120"/>
      <c r="K586" s="185"/>
      <c r="L586" s="174"/>
      <c r="M586" s="185"/>
      <c r="N586" s="161"/>
      <c r="O586" s="159"/>
      <c r="P586" s="160"/>
      <c r="Q586" s="221"/>
      <c r="AI586" s="117" t="s">
        <v>123</v>
      </c>
      <c r="AJ586" s="117" t="s">
        <v>67</v>
      </c>
      <c r="AK586" s="12" t="s">
        <v>67</v>
      </c>
      <c r="AL586" s="12" t="s">
        <v>28</v>
      </c>
      <c r="AM586" s="12" t="s">
        <v>57</v>
      </c>
      <c r="AN586" s="117" t="s">
        <v>116</v>
      </c>
    </row>
    <row r="587" spans="2:54" s="13" customFormat="1">
      <c r="B587" s="121"/>
      <c r="D587" s="116" t="s">
        <v>123</v>
      </c>
      <c r="E587" s="122" t="s">
        <v>1</v>
      </c>
      <c r="F587" s="123" t="s">
        <v>125</v>
      </c>
      <c r="H587" s="124"/>
      <c r="I587" s="125"/>
      <c r="K587" s="186"/>
      <c r="L587" s="175"/>
      <c r="M587" s="186"/>
      <c r="N587" s="161"/>
      <c r="O587" s="159"/>
      <c r="P587" s="160"/>
      <c r="Q587" s="222"/>
      <c r="AI587" s="122" t="s">
        <v>123</v>
      </c>
      <c r="AJ587" s="122" t="s">
        <v>67</v>
      </c>
      <c r="AK587" s="13" t="s">
        <v>122</v>
      </c>
      <c r="AL587" s="13" t="s">
        <v>28</v>
      </c>
      <c r="AM587" s="13" t="s">
        <v>65</v>
      </c>
      <c r="AN587" s="122" t="s">
        <v>116</v>
      </c>
    </row>
    <row r="588" spans="2:54" s="1" customFormat="1" ht="16.5" customHeight="1">
      <c r="B588" s="106"/>
      <c r="C588" s="107" t="s">
        <v>1381</v>
      </c>
      <c r="D588" s="107" t="s">
        <v>118</v>
      </c>
      <c r="E588" s="108" t="s">
        <v>1382</v>
      </c>
      <c r="F588" s="109" t="s">
        <v>1383</v>
      </c>
      <c r="G588" s="110" t="s">
        <v>160</v>
      </c>
      <c r="H588" s="111"/>
      <c r="I588" s="112">
        <v>56.8</v>
      </c>
      <c r="J588" s="154">
        <f>ROUND(I588*H588,2)</f>
        <v>0</v>
      </c>
      <c r="K588" s="184"/>
      <c r="L588" s="161"/>
      <c r="M588" s="184">
        <v>0</v>
      </c>
      <c r="N588" s="161">
        <f t="shared" ref="N588:N654" si="25">M588*I588</f>
        <v>0</v>
      </c>
      <c r="O588" s="159">
        <f t="shared" ref="O588:O654" si="26">H588-M588-K588</f>
        <v>0</v>
      </c>
      <c r="P588" s="160">
        <f t="shared" ref="P588:P654" si="27">J588-N588-L588</f>
        <v>0</v>
      </c>
      <c r="Q588" s="169"/>
      <c r="AG588" s="113" t="s">
        <v>122</v>
      </c>
      <c r="AI588" s="113" t="s">
        <v>118</v>
      </c>
      <c r="AJ588" s="113" t="s">
        <v>67</v>
      </c>
      <c r="AN588" s="17" t="s">
        <v>116</v>
      </c>
      <c r="AT588" s="114" t="e">
        <f>IF(#REF!="základní",J588,0)</f>
        <v>#REF!</v>
      </c>
      <c r="AU588" s="114" t="e">
        <f>IF(#REF!="snížená",J588,0)</f>
        <v>#REF!</v>
      </c>
      <c r="AV588" s="114" t="e">
        <f>IF(#REF!="zákl. přenesená",J588,0)</f>
        <v>#REF!</v>
      </c>
      <c r="AW588" s="114" t="e">
        <f>IF(#REF!="sníž. přenesená",J588,0)</f>
        <v>#REF!</v>
      </c>
      <c r="AX588" s="114" t="e">
        <f>IF(#REF!="nulová",J588,0)</f>
        <v>#REF!</v>
      </c>
      <c r="AY588" s="17" t="s">
        <v>65</v>
      </c>
      <c r="AZ588" s="114">
        <f>ROUND(I588*H588,2)</f>
        <v>0</v>
      </c>
      <c r="BA588" s="17" t="s">
        <v>122</v>
      </c>
      <c r="BB588" s="113" t="s">
        <v>1384</v>
      </c>
    </row>
    <row r="589" spans="2:54" s="12" customFormat="1">
      <c r="B589" s="115"/>
      <c r="D589" s="116" t="s">
        <v>123</v>
      </c>
      <c r="E589" s="117" t="s">
        <v>1</v>
      </c>
      <c r="F589" s="118" t="s">
        <v>1385</v>
      </c>
      <c r="H589" s="119"/>
      <c r="I589" s="120"/>
      <c r="K589" s="185"/>
      <c r="L589" s="174"/>
      <c r="M589" s="185"/>
      <c r="N589" s="161"/>
      <c r="O589" s="159"/>
      <c r="P589" s="160"/>
      <c r="Q589" s="221"/>
      <c r="AI589" s="117" t="s">
        <v>123</v>
      </c>
      <c r="AJ589" s="117" t="s">
        <v>67</v>
      </c>
      <c r="AK589" s="12" t="s">
        <v>67</v>
      </c>
      <c r="AL589" s="12" t="s">
        <v>28</v>
      </c>
      <c r="AM589" s="12" t="s">
        <v>57</v>
      </c>
      <c r="AN589" s="117" t="s">
        <v>116</v>
      </c>
    </row>
    <row r="590" spans="2:54" s="13" customFormat="1">
      <c r="B590" s="121"/>
      <c r="D590" s="116" t="s">
        <v>123</v>
      </c>
      <c r="E590" s="122" t="s">
        <v>1</v>
      </c>
      <c r="F590" s="123" t="s">
        <v>125</v>
      </c>
      <c r="H590" s="124"/>
      <c r="I590" s="125"/>
      <c r="K590" s="186"/>
      <c r="L590" s="175"/>
      <c r="M590" s="186"/>
      <c r="N590" s="161"/>
      <c r="O590" s="159"/>
      <c r="P590" s="160"/>
      <c r="Q590" s="222"/>
      <c r="AI590" s="122" t="s">
        <v>123</v>
      </c>
      <c r="AJ590" s="122" t="s">
        <v>67</v>
      </c>
      <c r="AK590" s="13" t="s">
        <v>122</v>
      </c>
      <c r="AL590" s="13" t="s">
        <v>28</v>
      </c>
      <c r="AM590" s="13" t="s">
        <v>65</v>
      </c>
      <c r="AN590" s="122" t="s">
        <v>116</v>
      </c>
    </row>
    <row r="591" spans="2:54" s="1" customFormat="1" ht="24.15" customHeight="1">
      <c r="B591" s="106"/>
      <c r="C591" s="107" t="s">
        <v>506</v>
      </c>
      <c r="D591" s="107" t="s">
        <v>118</v>
      </c>
      <c r="E591" s="108" t="s">
        <v>743</v>
      </c>
      <c r="F591" s="109" t="s">
        <v>744</v>
      </c>
      <c r="G591" s="110" t="s">
        <v>160</v>
      </c>
      <c r="H591" s="111"/>
      <c r="I591" s="112">
        <v>23.8</v>
      </c>
      <c r="J591" s="154">
        <f>ROUND(I591*H591,2)</f>
        <v>0</v>
      </c>
      <c r="K591" s="184"/>
      <c r="L591" s="161"/>
      <c r="M591" s="184">
        <v>0</v>
      </c>
      <c r="N591" s="161">
        <f t="shared" si="25"/>
        <v>0</v>
      </c>
      <c r="O591" s="229">
        <f t="shared" si="26"/>
        <v>0</v>
      </c>
      <c r="P591" s="230">
        <f t="shared" si="27"/>
        <v>0</v>
      </c>
      <c r="Q591" s="169"/>
      <c r="AG591" s="113" t="s">
        <v>122</v>
      </c>
      <c r="AI591" s="113" t="s">
        <v>118</v>
      </c>
      <c r="AJ591" s="113" t="s">
        <v>67</v>
      </c>
      <c r="AN591" s="17" t="s">
        <v>116</v>
      </c>
      <c r="AT591" s="114" t="e">
        <f>IF(#REF!="základní",J591,0)</f>
        <v>#REF!</v>
      </c>
      <c r="AU591" s="114" t="e">
        <f>IF(#REF!="snížená",J591,0)</f>
        <v>#REF!</v>
      </c>
      <c r="AV591" s="114" t="e">
        <f>IF(#REF!="zákl. přenesená",J591,0)</f>
        <v>#REF!</v>
      </c>
      <c r="AW591" s="114" t="e">
        <f>IF(#REF!="sníž. přenesená",J591,0)</f>
        <v>#REF!</v>
      </c>
      <c r="AX591" s="114" t="e">
        <f>IF(#REF!="nulová",J591,0)</f>
        <v>#REF!</v>
      </c>
      <c r="AY591" s="17" t="s">
        <v>65</v>
      </c>
      <c r="AZ591" s="114">
        <f>ROUND(I591*H591,2)</f>
        <v>0</v>
      </c>
      <c r="BA591" s="17" t="s">
        <v>122</v>
      </c>
      <c r="BB591" s="113" t="s">
        <v>1386</v>
      </c>
    </row>
    <row r="592" spans="2:54" s="12" customFormat="1">
      <c r="B592" s="115"/>
      <c r="D592" s="116" t="s">
        <v>123</v>
      </c>
      <c r="E592" s="117" t="s">
        <v>1</v>
      </c>
      <c r="F592" s="118" t="s">
        <v>1387</v>
      </c>
      <c r="H592" s="119"/>
      <c r="I592" s="120"/>
      <c r="K592" s="185"/>
      <c r="L592" s="174"/>
      <c r="M592" s="185"/>
      <c r="N592" s="161"/>
      <c r="O592" s="229"/>
      <c r="P592" s="230"/>
      <c r="Q592" s="221"/>
      <c r="AI592" s="117" t="s">
        <v>123</v>
      </c>
      <c r="AJ592" s="117" t="s">
        <v>67</v>
      </c>
      <c r="AK592" s="12" t="s">
        <v>67</v>
      </c>
      <c r="AL592" s="12" t="s">
        <v>28</v>
      </c>
      <c r="AM592" s="12" t="s">
        <v>57</v>
      </c>
      <c r="AN592" s="117" t="s">
        <v>116</v>
      </c>
    </row>
    <row r="593" spans="2:54" s="13" customFormat="1">
      <c r="B593" s="121"/>
      <c r="D593" s="116" t="s">
        <v>123</v>
      </c>
      <c r="E593" s="122" t="s">
        <v>1</v>
      </c>
      <c r="F593" s="123" t="s">
        <v>125</v>
      </c>
      <c r="H593" s="124"/>
      <c r="I593" s="125"/>
      <c r="K593" s="186"/>
      <c r="L593" s="175"/>
      <c r="M593" s="186"/>
      <c r="N593" s="161"/>
      <c r="O593" s="229"/>
      <c r="P593" s="230"/>
      <c r="Q593" s="222"/>
      <c r="AI593" s="122" t="s">
        <v>123</v>
      </c>
      <c r="AJ593" s="122" t="s">
        <v>67</v>
      </c>
      <c r="AK593" s="13" t="s">
        <v>122</v>
      </c>
      <c r="AL593" s="13" t="s">
        <v>28</v>
      </c>
      <c r="AM593" s="13" t="s">
        <v>65</v>
      </c>
      <c r="AN593" s="122" t="s">
        <v>116</v>
      </c>
    </row>
    <row r="594" spans="2:54" s="1" customFormat="1" ht="24.15" customHeight="1">
      <c r="B594" s="106"/>
      <c r="C594" s="107" t="s">
        <v>1388</v>
      </c>
      <c r="D594" s="107" t="s">
        <v>118</v>
      </c>
      <c r="E594" s="108" t="s">
        <v>1389</v>
      </c>
      <c r="F594" s="109" t="s">
        <v>1390</v>
      </c>
      <c r="G594" s="110" t="s">
        <v>378</v>
      </c>
      <c r="H594" s="111"/>
      <c r="I594" s="112">
        <v>775</v>
      </c>
      <c r="J594" s="154">
        <f>ROUND(I594*H594,2)</f>
        <v>0</v>
      </c>
      <c r="K594" s="184"/>
      <c r="L594" s="161"/>
      <c r="M594" s="184">
        <v>0</v>
      </c>
      <c r="N594" s="161">
        <f t="shared" si="25"/>
        <v>0</v>
      </c>
      <c r="O594" s="229">
        <f t="shared" si="26"/>
        <v>0</v>
      </c>
      <c r="P594" s="230">
        <f t="shared" si="27"/>
        <v>0</v>
      </c>
      <c r="Q594" s="169"/>
      <c r="AG594" s="113" t="s">
        <v>122</v>
      </c>
      <c r="AI594" s="113" t="s">
        <v>118</v>
      </c>
      <c r="AJ594" s="113" t="s">
        <v>67</v>
      </c>
      <c r="AN594" s="17" t="s">
        <v>116</v>
      </c>
      <c r="AT594" s="114" t="e">
        <f>IF(#REF!="základní",J594,0)</f>
        <v>#REF!</v>
      </c>
      <c r="AU594" s="114" t="e">
        <f>IF(#REF!="snížená",J594,0)</f>
        <v>#REF!</v>
      </c>
      <c r="AV594" s="114" t="e">
        <f>IF(#REF!="zákl. přenesená",J594,0)</f>
        <v>#REF!</v>
      </c>
      <c r="AW594" s="114" t="e">
        <f>IF(#REF!="sníž. přenesená",J594,0)</f>
        <v>#REF!</v>
      </c>
      <c r="AX594" s="114" t="e">
        <f>IF(#REF!="nulová",J594,0)</f>
        <v>#REF!</v>
      </c>
      <c r="AY594" s="17" t="s">
        <v>65</v>
      </c>
      <c r="AZ594" s="114">
        <f>ROUND(I594*H594,2)</f>
        <v>0</v>
      </c>
      <c r="BA594" s="17" t="s">
        <v>122</v>
      </c>
      <c r="BB594" s="113" t="s">
        <v>1391</v>
      </c>
    </row>
    <row r="595" spans="2:54" s="12" customFormat="1">
      <c r="B595" s="115"/>
      <c r="D595" s="116" t="s">
        <v>123</v>
      </c>
      <c r="E595" s="117" t="s">
        <v>1</v>
      </c>
      <c r="F595" s="118" t="s">
        <v>1392</v>
      </c>
      <c r="H595" s="119"/>
      <c r="I595" s="120"/>
      <c r="K595" s="185"/>
      <c r="L595" s="174"/>
      <c r="M595" s="185"/>
      <c r="N595" s="161"/>
      <c r="O595" s="159"/>
      <c r="P595" s="160"/>
      <c r="Q595" s="221"/>
      <c r="AI595" s="117" t="s">
        <v>123</v>
      </c>
      <c r="AJ595" s="117" t="s">
        <v>67</v>
      </c>
      <c r="AK595" s="12" t="s">
        <v>67</v>
      </c>
      <c r="AL595" s="12" t="s">
        <v>28</v>
      </c>
      <c r="AM595" s="12" t="s">
        <v>57</v>
      </c>
      <c r="AN595" s="117" t="s">
        <v>116</v>
      </c>
    </row>
    <row r="596" spans="2:54" s="13" customFormat="1">
      <c r="B596" s="121"/>
      <c r="D596" s="116" t="s">
        <v>123</v>
      </c>
      <c r="E596" s="122" t="s">
        <v>1</v>
      </c>
      <c r="F596" s="123" t="s">
        <v>125</v>
      </c>
      <c r="H596" s="124"/>
      <c r="I596" s="125"/>
      <c r="K596" s="186"/>
      <c r="L596" s="175"/>
      <c r="M596" s="186"/>
      <c r="N596" s="161"/>
      <c r="O596" s="159"/>
      <c r="P596" s="160"/>
      <c r="Q596" s="222"/>
      <c r="AI596" s="122" t="s">
        <v>123</v>
      </c>
      <c r="AJ596" s="122" t="s">
        <v>67</v>
      </c>
      <c r="AK596" s="13" t="s">
        <v>122</v>
      </c>
      <c r="AL596" s="13" t="s">
        <v>28</v>
      </c>
      <c r="AM596" s="13" t="s">
        <v>65</v>
      </c>
      <c r="AN596" s="122" t="s">
        <v>116</v>
      </c>
    </row>
    <row r="597" spans="2:54" s="1" customFormat="1" ht="21.75" customHeight="1">
      <c r="B597" s="106"/>
      <c r="C597" s="107" t="s">
        <v>513</v>
      </c>
      <c r="D597" s="107" t="s">
        <v>118</v>
      </c>
      <c r="E597" s="108" t="s">
        <v>1393</v>
      </c>
      <c r="F597" s="109" t="s">
        <v>1394</v>
      </c>
      <c r="G597" s="110" t="s">
        <v>378</v>
      </c>
      <c r="H597" s="111"/>
      <c r="I597" s="112">
        <v>872</v>
      </c>
      <c r="J597" s="154">
        <f>ROUND(I597*H597,2)</f>
        <v>0</v>
      </c>
      <c r="K597" s="184"/>
      <c r="L597" s="161"/>
      <c r="M597" s="184">
        <v>0</v>
      </c>
      <c r="N597" s="161">
        <f t="shared" si="25"/>
        <v>0</v>
      </c>
      <c r="O597" s="159">
        <f t="shared" si="26"/>
        <v>0</v>
      </c>
      <c r="P597" s="160">
        <f t="shared" si="27"/>
        <v>0</v>
      </c>
      <c r="Q597" s="169"/>
      <c r="AG597" s="113" t="s">
        <v>122</v>
      </c>
      <c r="AI597" s="113" t="s">
        <v>118</v>
      </c>
      <c r="AJ597" s="113" t="s">
        <v>67</v>
      </c>
      <c r="AN597" s="17" t="s">
        <v>116</v>
      </c>
      <c r="AT597" s="114" t="e">
        <f>IF(#REF!="základní",J597,0)</f>
        <v>#REF!</v>
      </c>
      <c r="AU597" s="114" t="e">
        <f>IF(#REF!="snížená",J597,0)</f>
        <v>#REF!</v>
      </c>
      <c r="AV597" s="114" t="e">
        <f>IF(#REF!="zákl. přenesená",J597,0)</f>
        <v>#REF!</v>
      </c>
      <c r="AW597" s="114" t="e">
        <f>IF(#REF!="sníž. přenesená",J597,0)</f>
        <v>#REF!</v>
      </c>
      <c r="AX597" s="114" t="e">
        <f>IF(#REF!="nulová",J597,0)</f>
        <v>#REF!</v>
      </c>
      <c r="AY597" s="17" t="s">
        <v>65</v>
      </c>
      <c r="AZ597" s="114">
        <f>ROUND(I597*H597,2)</f>
        <v>0</v>
      </c>
      <c r="BA597" s="17" t="s">
        <v>122</v>
      </c>
      <c r="BB597" s="113" t="s">
        <v>1395</v>
      </c>
    </row>
    <row r="598" spans="2:54" s="12" customFormat="1">
      <c r="B598" s="115"/>
      <c r="D598" s="116" t="s">
        <v>123</v>
      </c>
      <c r="E598" s="117" t="s">
        <v>1</v>
      </c>
      <c r="F598" s="118" t="s">
        <v>67</v>
      </c>
      <c r="H598" s="119"/>
      <c r="I598" s="120"/>
      <c r="K598" s="185"/>
      <c r="L598" s="174"/>
      <c r="M598" s="185"/>
      <c r="N598" s="161"/>
      <c r="O598" s="159"/>
      <c r="P598" s="160"/>
      <c r="Q598" s="221"/>
      <c r="AI598" s="117" t="s">
        <v>123</v>
      </c>
      <c r="AJ598" s="117" t="s">
        <v>67</v>
      </c>
      <c r="AK598" s="12" t="s">
        <v>67</v>
      </c>
      <c r="AL598" s="12" t="s">
        <v>28</v>
      </c>
      <c r="AM598" s="12" t="s">
        <v>57</v>
      </c>
      <c r="AN598" s="117" t="s">
        <v>116</v>
      </c>
    </row>
    <row r="599" spans="2:54" s="13" customFormat="1">
      <c r="B599" s="121"/>
      <c r="D599" s="116" t="s">
        <v>123</v>
      </c>
      <c r="E599" s="122" t="s">
        <v>1</v>
      </c>
      <c r="F599" s="123" t="s">
        <v>125</v>
      </c>
      <c r="H599" s="124"/>
      <c r="I599" s="125"/>
      <c r="K599" s="186"/>
      <c r="L599" s="175"/>
      <c r="M599" s="186"/>
      <c r="N599" s="161"/>
      <c r="O599" s="159"/>
      <c r="P599" s="160"/>
      <c r="Q599" s="222"/>
      <c r="AI599" s="122" t="s">
        <v>123</v>
      </c>
      <c r="AJ599" s="122" t="s">
        <v>67</v>
      </c>
      <c r="AK599" s="13" t="s">
        <v>122</v>
      </c>
      <c r="AL599" s="13" t="s">
        <v>28</v>
      </c>
      <c r="AM599" s="13" t="s">
        <v>65</v>
      </c>
      <c r="AN599" s="122" t="s">
        <v>116</v>
      </c>
    </row>
    <row r="600" spans="2:54" s="11" customFormat="1" ht="22.95" customHeight="1">
      <c r="B600" s="97"/>
      <c r="D600" s="98" t="s">
        <v>56</v>
      </c>
      <c r="E600" s="104" t="s">
        <v>152</v>
      </c>
      <c r="F600" s="104" t="s">
        <v>374</v>
      </c>
      <c r="I600" s="100"/>
      <c r="J600" s="105">
        <f>SUM(J601:J612)</f>
        <v>0</v>
      </c>
      <c r="K600" s="189"/>
      <c r="L600" s="177"/>
      <c r="M600" s="189"/>
      <c r="N600" s="161"/>
      <c r="O600" s="159"/>
      <c r="P600" s="160"/>
      <c r="Q600" s="220"/>
      <c r="AG600" s="98" t="s">
        <v>65</v>
      </c>
      <c r="AI600" s="102" t="s">
        <v>56</v>
      </c>
      <c r="AJ600" s="102" t="s">
        <v>65</v>
      </c>
      <c r="AN600" s="98" t="s">
        <v>116</v>
      </c>
      <c r="AZ600" s="103">
        <f>SUM(AZ601:AZ609)</f>
        <v>0</v>
      </c>
    </row>
    <row r="601" spans="2:54" s="1" customFormat="1" ht="33" customHeight="1">
      <c r="B601" s="106"/>
      <c r="C601" s="107" t="s">
        <v>1396</v>
      </c>
      <c r="D601" s="107" t="s">
        <v>118</v>
      </c>
      <c r="E601" s="108" t="s">
        <v>1397</v>
      </c>
      <c r="F601" s="109" t="s">
        <v>1398</v>
      </c>
      <c r="G601" s="110" t="s">
        <v>378</v>
      </c>
      <c r="H601" s="111"/>
      <c r="I601" s="112">
        <v>2000</v>
      </c>
      <c r="J601" s="154">
        <f>ROUND(I601*H601,2)</f>
        <v>0</v>
      </c>
      <c r="K601" s="184"/>
      <c r="L601" s="161"/>
      <c r="M601" s="184">
        <v>0</v>
      </c>
      <c r="N601" s="161">
        <f t="shared" si="25"/>
        <v>0</v>
      </c>
      <c r="O601" s="159">
        <f t="shared" si="26"/>
        <v>0</v>
      </c>
      <c r="P601" s="160">
        <f t="shared" si="27"/>
        <v>0</v>
      </c>
      <c r="Q601" s="169"/>
      <c r="AG601" s="113" t="s">
        <v>122</v>
      </c>
      <c r="AI601" s="113" t="s">
        <v>118</v>
      </c>
      <c r="AJ601" s="113" t="s">
        <v>67</v>
      </c>
      <c r="AN601" s="17" t="s">
        <v>116</v>
      </c>
      <c r="AT601" s="114" t="e">
        <f>IF(#REF!="základní",J601,0)</f>
        <v>#REF!</v>
      </c>
      <c r="AU601" s="114" t="e">
        <f>IF(#REF!="snížená",J601,0)</f>
        <v>#REF!</v>
      </c>
      <c r="AV601" s="114" t="e">
        <f>IF(#REF!="zákl. přenesená",J601,0)</f>
        <v>#REF!</v>
      </c>
      <c r="AW601" s="114" t="e">
        <f>IF(#REF!="sníž. přenesená",J601,0)</f>
        <v>#REF!</v>
      </c>
      <c r="AX601" s="114" t="e">
        <f>IF(#REF!="nulová",J601,0)</f>
        <v>#REF!</v>
      </c>
      <c r="AY601" s="17" t="s">
        <v>65</v>
      </c>
      <c r="AZ601" s="114">
        <f>ROUND(I601*H601,2)</f>
        <v>0</v>
      </c>
      <c r="BA601" s="17" t="s">
        <v>122</v>
      </c>
      <c r="BB601" s="113" t="s">
        <v>1399</v>
      </c>
    </row>
    <row r="602" spans="2:54" s="12" customFormat="1">
      <c r="B602" s="115"/>
      <c r="D602" s="116" t="s">
        <v>123</v>
      </c>
      <c r="E602" s="117" t="s">
        <v>1</v>
      </c>
      <c r="F602" s="118" t="s">
        <v>1400</v>
      </c>
      <c r="H602" s="119"/>
      <c r="I602" s="120"/>
      <c r="K602" s="185"/>
      <c r="L602" s="174"/>
      <c r="M602" s="185"/>
      <c r="N602" s="161"/>
      <c r="O602" s="159"/>
      <c r="P602" s="160"/>
      <c r="Q602" s="221"/>
      <c r="AI602" s="117" t="s">
        <v>123</v>
      </c>
      <c r="AJ602" s="117" t="s">
        <v>67</v>
      </c>
      <c r="AK602" s="12" t="s">
        <v>67</v>
      </c>
      <c r="AL602" s="12" t="s">
        <v>28</v>
      </c>
      <c r="AM602" s="12" t="s">
        <v>57</v>
      </c>
      <c r="AN602" s="117" t="s">
        <v>116</v>
      </c>
    </row>
    <row r="603" spans="2:54" s="12" customFormat="1">
      <c r="B603" s="115"/>
      <c r="D603" s="116" t="s">
        <v>123</v>
      </c>
      <c r="E603" s="117" t="s">
        <v>1</v>
      </c>
      <c r="F603" s="118" t="s">
        <v>1401</v>
      </c>
      <c r="H603" s="119"/>
      <c r="I603" s="120"/>
      <c r="K603" s="185"/>
      <c r="L603" s="174"/>
      <c r="M603" s="185"/>
      <c r="N603" s="161"/>
      <c r="O603" s="159"/>
      <c r="P603" s="160"/>
      <c r="Q603" s="221"/>
      <c r="AI603" s="117" t="s">
        <v>123</v>
      </c>
      <c r="AJ603" s="117" t="s">
        <v>67</v>
      </c>
      <c r="AK603" s="12" t="s">
        <v>67</v>
      </c>
      <c r="AL603" s="12" t="s">
        <v>28</v>
      </c>
      <c r="AM603" s="12" t="s">
        <v>57</v>
      </c>
      <c r="AN603" s="117" t="s">
        <v>116</v>
      </c>
    </row>
    <row r="604" spans="2:54" s="13" customFormat="1">
      <c r="B604" s="121"/>
      <c r="D604" s="116" t="s">
        <v>123</v>
      </c>
      <c r="E604" s="122" t="s">
        <v>1</v>
      </c>
      <c r="F604" s="123" t="s">
        <v>125</v>
      </c>
      <c r="H604" s="124"/>
      <c r="I604" s="125"/>
      <c r="K604" s="186"/>
      <c r="L604" s="175"/>
      <c r="M604" s="186"/>
      <c r="N604" s="161"/>
      <c r="O604" s="159"/>
      <c r="P604" s="160"/>
      <c r="Q604" s="222"/>
      <c r="AI604" s="122" t="s">
        <v>123</v>
      </c>
      <c r="AJ604" s="122" t="s">
        <v>67</v>
      </c>
      <c r="AK604" s="13" t="s">
        <v>122</v>
      </c>
      <c r="AL604" s="13" t="s">
        <v>28</v>
      </c>
      <c r="AM604" s="13" t="s">
        <v>65</v>
      </c>
      <c r="AN604" s="122" t="s">
        <v>116</v>
      </c>
    </row>
    <row r="605" spans="2:54" s="1" customFormat="1" ht="24.15" customHeight="1">
      <c r="B605" s="106"/>
      <c r="C605" s="107" t="s">
        <v>956</v>
      </c>
      <c r="D605" s="107" t="s">
        <v>118</v>
      </c>
      <c r="E605" s="108" t="s">
        <v>1402</v>
      </c>
      <c r="F605" s="109" t="s">
        <v>1403</v>
      </c>
      <c r="G605" s="110" t="s">
        <v>160</v>
      </c>
      <c r="H605" s="111"/>
      <c r="I605" s="112">
        <v>1910</v>
      </c>
      <c r="J605" s="154">
        <f>ROUND(I605*H605,2)</f>
        <v>0</v>
      </c>
      <c r="K605" s="184"/>
      <c r="L605" s="161"/>
      <c r="M605" s="184">
        <v>0</v>
      </c>
      <c r="N605" s="161">
        <f t="shared" si="25"/>
        <v>0</v>
      </c>
      <c r="O605" s="159">
        <f t="shared" si="26"/>
        <v>0</v>
      </c>
      <c r="P605" s="160">
        <f t="shared" si="27"/>
        <v>0</v>
      </c>
      <c r="Q605" s="169"/>
      <c r="AG605" s="113" t="s">
        <v>122</v>
      </c>
      <c r="AI605" s="113" t="s">
        <v>118</v>
      </c>
      <c r="AJ605" s="113" t="s">
        <v>67</v>
      </c>
      <c r="AN605" s="17" t="s">
        <v>116</v>
      </c>
      <c r="AT605" s="114" t="e">
        <f>IF(#REF!="základní",J605,0)</f>
        <v>#REF!</v>
      </c>
      <c r="AU605" s="114" t="e">
        <f>IF(#REF!="snížená",J605,0)</f>
        <v>#REF!</v>
      </c>
      <c r="AV605" s="114" t="e">
        <f>IF(#REF!="zákl. přenesená",J605,0)</f>
        <v>#REF!</v>
      </c>
      <c r="AW605" s="114" t="e">
        <f>IF(#REF!="sníž. přenesená",J605,0)</f>
        <v>#REF!</v>
      </c>
      <c r="AX605" s="114" t="e">
        <f>IF(#REF!="nulová",J605,0)</f>
        <v>#REF!</v>
      </c>
      <c r="AY605" s="17" t="s">
        <v>65</v>
      </c>
      <c r="AZ605" s="114">
        <f>ROUND(I605*H605,2)</f>
        <v>0</v>
      </c>
      <c r="BA605" s="17" t="s">
        <v>122</v>
      </c>
      <c r="BB605" s="113" t="s">
        <v>1404</v>
      </c>
    </row>
    <row r="606" spans="2:54" s="14" customFormat="1">
      <c r="B606" s="126"/>
      <c r="D606" s="116" t="s">
        <v>123</v>
      </c>
      <c r="E606" s="127" t="s">
        <v>1</v>
      </c>
      <c r="F606" s="128" t="s">
        <v>1405</v>
      </c>
      <c r="H606" s="127"/>
      <c r="I606" s="129"/>
      <c r="K606" s="187"/>
      <c r="L606" s="176"/>
      <c r="M606" s="187"/>
      <c r="N606" s="161"/>
      <c r="O606" s="159"/>
      <c r="P606" s="160"/>
      <c r="Q606" s="223"/>
      <c r="AI606" s="127" t="s">
        <v>123</v>
      </c>
      <c r="AJ606" s="127" t="s">
        <v>67</v>
      </c>
      <c r="AK606" s="14" t="s">
        <v>65</v>
      </c>
      <c r="AL606" s="14" t="s">
        <v>28</v>
      </c>
      <c r="AM606" s="14" t="s">
        <v>57</v>
      </c>
      <c r="AN606" s="127" t="s">
        <v>116</v>
      </c>
    </row>
    <row r="607" spans="2:54" s="12" customFormat="1">
      <c r="B607" s="115"/>
      <c r="D607" s="116" t="s">
        <v>123</v>
      </c>
      <c r="E607" s="117" t="s">
        <v>1</v>
      </c>
      <c r="F607" s="118" t="s">
        <v>1406</v>
      </c>
      <c r="H607" s="119"/>
      <c r="I607" s="120"/>
      <c r="K607" s="185"/>
      <c r="L607" s="174"/>
      <c r="M607" s="185"/>
      <c r="N607" s="161"/>
      <c r="O607" s="159"/>
      <c r="P607" s="160"/>
      <c r="Q607" s="221"/>
      <c r="AI607" s="117" t="s">
        <v>123</v>
      </c>
      <c r="AJ607" s="117" t="s">
        <v>67</v>
      </c>
      <c r="AK607" s="12" t="s">
        <v>67</v>
      </c>
      <c r="AL607" s="12" t="s">
        <v>28</v>
      </c>
      <c r="AM607" s="12" t="s">
        <v>57</v>
      </c>
      <c r="AN607" s="117" t="s">
        <v>116</v>
      </c>
    </row>
    <row r="608" spans="2:54" s="12" customFormat="1">
      <c r="B608" s="115"/>
      <c r="D608" s="116" t="s">
        <v>123</v>
      </c>
      <c r="E608" s="117" t="s">
        <v>1</v>
      </c>
      <c r="F608" s="118" t="s">
        <v>1407</v>
      </c>
      <c r="H608" s="119"/>
      <c r="I608" s="120"/>
      <c r="K608" s="185"/>
      <c r="L608" s="174"/>
      <c r="M608" s="185"/>
      <c r="N608" s="161"/>
      <c r="O608" s="159"/>
      <c r="P608" s="160"/>
      <c r="Q608" s="221"/>
      <c r="AI608" s="117" t="s">
        <v>123</v>
      </c>
      <c r="AJ608" s="117" t="s">
        <v>67</v>
      </c>
      <c r="AK608" s="12" t="s">
        <v>67</v>
      </c>
      <c r="AL608" s="12" t="s">
        <v>28</v>
      </c>
      <c r="AM608" s="12" t="s">
        <v>57</v>
      </c>
      <c r="AN608" s="117" t="s">
        <v>116</v>
      </c>
    </row>
    <row r="609" spans="2:54" s="13" customFormat="1">
      <c r="B609" s="121"/>
      <c r="D609" s="116" t="s">
        <v>123</v>
      </c>
      <c r="E609" s="122" t="s">
        <v>1</v>
      </c>
      <c r="F609" s="123" t="s">
        <v>125</v>
      </c>
      <c r="H609" s="124"/>
      <c r="I609" s="125"/>
      <c r="K609" s="186"/>
      <c r="L609" s="175"/>
      <c r="M609" s="186"/>
      <c r="N609" s="161"/>
      <c r="O609" s="159"/>
      <c r="P609" s="160"/>
      <c r="Q609" s="222"/>
      <c r="AI609" s="122" t="s">
        <v>123</v>
      </c>
      <c r="AJ609" s="122" t="s">
        <v>67</v>
      </c>
      <c r="AK609" s="13" t="s">
        <v>122</v>
      </c>
      <c r="AL609" s="13" t="s">
        <v>28</v>
      </c>
      <c r="AM609" s="13" t="s">
        <v>65</v>
      </c>
      <c r="AN609" s="122" t="s">
        <v>116</v>
      </c>
    </row>
    <row r="610" spans="2:54" s="13" customFormat="1" ht="22.8">
      <c r="B610" s="121"/>
      <c r="C610" s="107" t="s">
        <v>1852</v>
      </c>
      <c r="D610" s="107" t="s">
        <v>118</v>
      </c>
      <c r="E610" s="108" t="s">
        <v>1853</v>
      </c>
      <c r="F610" s="109" t="s">
        <v>1854</v>
      </c>
      <c r="G610" s="110" t="s">
        <v>160</v>
      </c>
      <c r="H610" s="111">
        <v>0</v>
      </c>
      <c r="I610" s="249">
        <v>4350</v>
      </c>
      <c r="J610" s="249">
        <f>ROUND(I610*H610,2)</f>
        <v>0</v>
      </c>
      <c r="K610" s="252">
        <v>0.3</v>
      </c>
      <c r="L610" s="253">
        <v>1305</v>
      </c>
      <c r="M610" s="186">
        <v>0</v>
      </c>
      <c r="N610" s="161"/>
      <c r="O610" s="159">
        <f t="shared" ref="O610:O612" si="28">H610-M610-K610</f>
        <v>-0.3</v>
      </c>
      <c r="P610" s="160">
        <f t="shared" ref="P610:P612" si="29">J610-N610-L610</f>
        <v>-1305</v>
      </c>
      <c r="Q610" s="222"/>
      <c r="AI610" s="122"/>
      <c r="AJ610" s="122"/>
      <c r="AN610" s="122"/>
    </row>
    <row r="611" spans="2:54" s="13" customFormat="1">
      <c r="B611" s="121"/>
      <c r="C611" s="12"/>
      <c r="D611" s="116" t="s">
        <v>123</v>
      </c>
      <c r="E611" s="117" t="s">
        <v>1</v>
      </c>
      <c r="F611" s="118" t="s">
        <v>1855</v>
      </c>
      <c r="G611" s="12"/>
      <c r="H611" s="119">
        <v>0.3</v>
      </c>
      <c r="I611" s="12"/>
      <c r="J611" s="12"/>
      <c r="K611" s="252"/>
      <c r="L611" s="253"/>
      <c r="M611" s="186"/>
      <c r="N611" s="161"/>
      <c r="O611" s="159"/>
      <c r="P611" s="160"/>
      <c r="Q611" s="222"/>
      <c r="AI611" s="122"/>
      <c r="AJ611" s="122"/>
      <c r="AN611" s="122"/>
    </row>
    <row r="612" spans="2:54" s="13" customFormat="1" ht="22.8">
      <c r="B612" s="121"/>
      <c r="C612" s="107" t="s">
        <v>1215</v>
      </c>
      <c r="D612" s="107" t="s">
        <v>118</v>
      </c>
      <c r="E612" s="108" t="s">
        <v>1856</v>
      </c>
      <c r="F612" s="109" t="s">
        <v>1857</v>
      </c>
      <c r="G612" s="110" t="s">
        <v>160</v>
      </c>
      <c r="H612" s="111">
        <v>0</v>
      </c>
      <c r="I612" s="249">
        <v>11300</v>
      </c>
      <c r="J612" s="249">
        <f>ROUND(I612*H612,2)</f>
        <v>0</v>
      </c>
      <c r="K612" s="252">
        <v>1.8</v>
      </c>
      <c r="L612" s="253">
        <v>20340</v>
      </c>
      <c r="M612" s="186">
        <v>0</v>
      </c>
      <c r="N612" s="161"/>
      <c r="O612" s="159">
        <f t="shared" si="28"/>
        <v>-1.8</v>
      </c>
      <c r="P612" s="160">
        <f t="shared" si="29"/>
        <v>-20340</v>
      </c>
      <c r="Q612" s="222"/>
      <c r="AI612" s="122"/>
      <c r="AJ612" s="122"/>
      <c r="AN612" s="122"/>
    </row>
    <row r="613" spans="2:54" s="13" customFormat="1">
      <c r="B613" s="121"/>
      <c r="D613" s="116"/>
      <c r="E613" s="122"/>
      <c r="F613" s="118" t="s">
        <v>1858</v>
      </c>
      <c r="H613" s="124"/>
      <c r="I613" s="125"/>
      <c r="K613" s="186"/>
      <c r="L613" s="175"/>
      <c r="M613" s="186"/>
      <c r="N613" s="161"/>
      <c r="O613" s="159"/>
      <c r="P613" s="160"/>
      <c r="Q613" s="222"/>
      <c r="AI613" s="122"/>
      <c r="AJ613" s="122"/>
      <c r="AN613" s="122"/>
    </row>
    <row r="614" spans="2:54" s="11" customFormat="1" ht="22.95" customHeight="1">
      <c r="B614" s="97"/>
      <c r="D614" s="98" t="s">
        <v>56</v>
      </c>
      <c r="E614" s="104" t="s">
        <v>515</v>
      </c>
      <c r="F614" s="104" t="s">
        <v>516</v>
      </c>
      <c r="I614" s="100"/>
      <c r="J614" s="105">
        <f>SUM(J615:J629)</f>
        <v>0</v>
      </c>
      <c r="K614" s="189"/>
      <c r="L614" s="177"/>
      <c r="M614" s="189"/>
      <c r="N614" s="161"/>
      <c r="O614" s="159"/>
      <c r="P614" s="160"/>
      <c r="Q614" s="220"/>
      <c r="AG614" s="98" t="s">
        <v>65</v>
      </c>
      <c r="AI614" s="102" t="s">
        <v>56</v>
      </c>
      <c r="AJ614" s="102" t="s">
        <v>65</v>
      </c>
      <c r="AN614" s="98" t="s">
        <v>116</v>
      </c>
      <c r="AZ614" s="103">
        <f>SUM(AZ615:AZ632)</f>
        <v>0</v>
      </c>
    </row>
    <row r="615" spans="2:54" s="1" customFormat="1" ht="21.75" customHeight="1">
      <c r="B615" s="106"/>
      <c r="C615" s="107" t="s">
        <v>1408</v>
      </c>
      <c r="D615" s="107" t="s">
        <v>118</v>
      </c>
      <c r="E615" s="108" t="s">
        <v>546</v>
      </c>
      <c r="F615" s="109" t="s">
        <v>547</v>
      </c>
      <c r="G615" s="110" t="s">
        <v>212</v>
      </c>
      <c r="H615" s="111"/>
      <c r="I615" s="112">
        <v>51.7</v>
      </c>
      <c r="J615" s="154">
        <f>ROUND(I615*H615,2)</f>
        <v>0</v>
      </c>
      <c r="K615" s="184"/>
      <c r="L615" s="161"/>
      <c r="M615" s="184">
        <v>0</v>
      </c>
      <c r="N615" s="161">
        <f t="shared" si="25"/>
        <v>0</v>
      </c>
      <c r="O615" s="159">
        <f t="shared" si="26"/>
        <v>0</v>
      </c>
      <c r="P615" s="160">
        <v>0</v>
      </c>
      <c r="Q615" s="169"/>
      <c r="AG615" s="113" t="s">
        <v>122</v>
      </c>
      <c r="AI615" s="113" t="s">
        <v>118</v>
      </c>
      <c r="AJ615" s="113" t="s">
        <v>67</v>
      </c>
      <c r="AN615" s="17" t="s">
        <v>116</v>
      </c>
      <c r="AT615" s="114" t="e">
        <f>IF(#REF!="základní",J615,0)</f>
        <v>#REF!</v>
      </c>
      <c r="AU615" s="114" t="e">
        <f>IF(#REF!="snížená",J615,0)</f>
        <v>#REF!</v>
      </c>
      <c r="AV615" s="114" t="e">
        <f>IF(#REF!="zákl. přenesená",J615,0)</f>
        <v>#REF!</v>
      </c>
      <c r="AW615" s="114" t="e">
        <f>IF(#REF!="sníž. přenesená",J615,0)</f>
        <v>#REF!</v>
      </c>
      <c r="AX615" s="114" t="e">
        <f>IF(#REF!="nulová",J615,0)</f>
        <v>#REF!</v>
      </c>
      <c r="AY615" s="17" t="s">
        <v>65</v>
      </c>
      <c r="AZ615" s="114">
        <f>ROUND(I615*H615,2)</f>
        <v>0</v>
      </c>
      <c r="BA615" s="17" t="s">
        <v>122</v>
      </c>
      <c r="BB615" s="113" t="s">
        <v>1409</v>
      </c>
    </row>
    <row r="616" spans="2:54" s="12" customFormat="1">
      <c r="B616" s="115"/>
      <c r="D616" s="116" t="s">
        <v>123</v>
      </c>
      <c r="E616" s="117" t="s">
        <v>1</v>
      </c>
      <c r="F616" s="118" t="s">
        <v>1410</v>
      </c>
      <c r="H616" s="119"/>
      <c r="I616" s="120"/>
      <c r="K616" s="185"/>
      <c r="L616" s="174"/>
      <c r="M616" s="185"/>
      <c r="N616" s="161"/>
      <c r="O616" s="159"/>
      <c r="P616" s="160"/>
      <c r="Q616" s="221"/>
      <c r="AI616" s="117" t="s">
        <v>123</v>
      </c>
      <c r="AJ616" s="117" t="s">
        <v>67</v>
      </c>
      <c r="AK616" s="12" t="s">
        <v>67</v>
      </c>
      <c r="AL616" s="12" t="s">
        <v>28</v>
      </c>
      <c r="AM616" s="12" t="s">
        <v>57</v>
      </c>
      <c r="AN616" s="117" t="s">
        <v>116</v>
      </c>
    </row>
    <row r="617" spans="2:54" s="12" customFormat="1">
      <c r="B617" s="115"/>
      <c r="D617" s="116" t="s">
        <v>123</v>
      </c>
      <c r="E617" s="117" t="s">
        <v>1</v>
      </c>
      <c r="F617" s="118" t="s">
        <v>1411</v>
      </c>
      <c r="H617" s="119"/>
      <c r="I617" s="120"/>
      <c r="K617" s="185"/>
      <c r="L617" s="174"/>
      <c r="M617" s="185"/>
      <c r="N617" s="161"/>
      <c r="O617" s="159"/>
      <c r="P617" s="160"/>
      <c r="Q617" s="221"/>
      <c r="AI617" s="117" t="s">
        <v>123</v>
      </c>
      <c r="AJ617" s="117" t="s">
        <v>67</v>
      </c>
      <c r="AK617" s="12" t="s">
        <v>67</v>
      </c>
      <c r="AL617" s="12" t="s">
        <v>28</v>
      </c>
      <c r="AM617" s="12" t="s">
        <v>57</v>
      </c>
      <c r="AN617" s="117" t="s">
        <v>116</v>
      </c>
    </row>
    <row r="618" spans="2:54" s="13" customFormat="1">
      <c r="B618" s="121"/>
      <c r="D618" s="116" t="s">
        <v>123</v>
      </c>
      <c r="E618" s="122" t="s">
        <v>1</v>
      </c>
      <c r="F618" s="123" t="s">
        <v>125</v>
      </c>
      <c r="H618" s="124"/>
      <c r="I618" s="125"/>
      <c r="K618" s="186"/>
      <c r="L618" s="175"/>
      <c r="M618" s="186"/>
      <c r="N618" s="161"/>
      <c r="O618" s="159"/>
      <c r="P618" s="160"/>
      <c r="Q618" s="222"/>
      <c r="AI618" s="122" t="s">
        <v>123</v>
      </c>
      <c r="AJ618" s="122" t="s">
        <v>67</v>
      </c>
      <c r="AK618" s="13" t="s">
        <v>122</v>
      </c>
      <c r="AL618" s="13" t="s">
        <v>28</v>
      </c>
      <c r="AM618" s="13" t="s">
        <v>65</v>
      </c>
      <c r="AN618" s="122" t="s">
        <v>116</v>
      </c>
    </row>
    <row r="619" spans="2:54" s="1" customFormat="1" ht="24.15" customHeight="1">
      <c r="B619" s="106"/>
      <c r="C619" s="107" t="s">
        <v>1178</v>
      </c>
      <c r="D619" s="107" t="s">
        <v>118</v>
      </c>
      <c r="E619" s="108" t="s">
        <v>552</v>
      </c>
      <c r="F619" s="109" t="s">
        <v>553</v>
      </c>
      <c r="G619" s="110" t="s">
        <v>212</v>
      </c>
      <c r="H619" s="111"/>
      <c r="I619" s="112">
        <v>11.1</v>
      </c>
      <c r="J619" s="154">
        <f>ROUND(I619*H619,2)</f>
        <v>0</v>
      </c>
      <c r="K619" s="184"/>
      <c r="L619" s="161"/>
      <c r="M619" s="184">
        <v>0</v>
      </c>
      <c r="N619" s="161">
        <f t="shared" si="25"/>
        <v>0</v>
      </c>
      <c r="O619" s="159">
        <f t="shared" si="26"/>
        <v>0</v>
      </c>
      <c r="P619" s="160">
        <v>0</v>
      </c>
      <c r="Q619" s="169"/>
      <c r="AG619" s="113" t="s">
        <v>122</v>
      </c>
      <c r="AI619" s="113" t="s">
        <v>118</v>
      </c>
      <c r="AJ619" s="113" t="s">
        <v>67</v>
      </c>
      <c r="AN619" s="17" t="s">
        <v>116</v>
      </c>
      <c r="AT619" s="114" t="e">
        <f>IF(#REF!="základní",J619,0)</f>
        <v>#REF!</v>
      </c>
      <c r="AU619" s="114" t="e">
        <f>IF(#REF!="snížená",J619,0)</f>
        <v>#REF!</v>
      </c>
      <c r="AV619" s="114" t="e">
        <f>IF(#REF!="zákl. přenesená",J619,0)</f>
        <v>#REF!</v>
      </c>
      <c r="AW619" s="114" t="e">
        <f>IF(#REF!="sníž. přenesená",J619,0)</f>
        <v>#REF!</v>
      </c>
      <c r="AX619" s="114" t="e">
        <f>IF(#REF!="nulová",J619,0)</f>
        <v>#REF!</v>
      </c>
      <c r="AY619" s="17" t="s">
        <v>65</v>
      </c>
      <c r="AZ619" s="114">
        <f>ROUND(I619*H619,2)</f>
        <v>0</v>
      </c>
      <c r="BA619" s="17" t="s">
        <v>122</v>
      </c>
      <c r="BB619" s="113" t="s">
        <v>1412</v>
      </c>
    </row>
    <row r="620" spans="2:54" s="12" customFormat="1">
      <c r="B620" s="115"/>
      <c r="D620" s="116" t="s">
        <v>123</v>
      </c>
      <c r="F620" s="118" t="s">
        <v>1413</v>
      </c>
      <c r="H620" s="119"/>
      <c r="I620" s="120"/>
      <c r="K620" s="185"/>
      <c r="L620" s="174"/>
      <c r="M620" s="185"/>
      <c r="N620" s="161"/>
      <c r="O620" s="159"/>
      <c r="P620" s="160"/>
      <c r="Q620" s="221"/>
      <c r="AI620" s="117" t="s">
        <v>123</v>
      </c>
      <c r="AJ620" s="117" t="s">
        <v>67</v>
      </c>
      <c r="AK620" s="12" t="s">
        <v>67</v>
      </c>
      <c r="AL620" s="12" t="s">
        <v>2</v>
      </c>
      <c r="AM620" s="12" t="s">
        <v>65</v>
      </c>
      <c r="AN620" s="117" t="s">
        <v>116</v>
      </c>
    </row>
    <row r="621" spans="2:54" s="1" customFormat="1" ht="21.75" customHeight="1">
      <c r="B621" s="106"/>
      <c r="C621" s="107" t="s">
        <v>1414</v>
      </c>
      <c r="D621" s="107" t="s">
        <v>118</v>
      </c>
      <c r="E621" s="108" t="s">
        <v>556</v>
      </c>
      <c r="F621" s="109" t="s">
        <v>557</v>
      </c>
      <c r="G621" s="110" t="s">
        <v>212</v>
      </c>
      <c r="H621" s="111"/>
      <c r="I621" s="112">
        <v>57.9</v>
      </c>
      <c r="J621" s="154">
        <f>ROUND(I621*H621,2)</f>
        <v>0</v>
      </c>
      <c r="K621" s="184"/>
      <c r="L621" s="161"/>
      <c r="M621" s="184">
        <v>0</v>
      </c>
      <c r="N621" s="161">
        <f t="shared" si="25"/>
        <v>0</v>
      </c>
      <c r="O621" s="159">
        <f t="shared" si="26"/>
        <v>0</v>
      </c>
      <c r="P621" s="160">
        <f t="shared" si="27"/>
        <v>0</v>
      </c>
      <c r="Q621" s="169"/>
      <c r="AG621" s="113" t="s">
        <v>122</v>
      </c>
      <c r="AI621" s="113" t="s">
        <v>118</v>
      </c>
      <c r="AJ621" s="113" t="s">
        <v>67</v>
      </c>
      <c r="AN621" s="17" t="s">
        <v>116</v>
      </c>
      <c r="AT621" s="114" t="e">
        <f>IF(#REF!="základní",J621,0)</f>
        <v>#REF!</v>
      </c>
      <c r="AU621" s="114" t="e">
        <f>IF(#REF!="snížená",J621,0)</f>
        <v>#REF!</v>
      </c>
      <c r="AV621" s="114" t="e">
        <f>IF(#REF!="zákl. přenesená",J621,0)</f>
        <v>#REF!</v>
      </c>
      <c r="AW621" s="114" t="e">
        <f>IF(#REF!="sníž. přenesená",J621,0)</f>
        <v>#REF!</v>
      </c>
      <c r="AX621" s="114" t="e">
        <f>IF(#REF!="nulová",J621,0)</f>
        <v>#REF!</v>
      </c>
      <c r="AY621" s="17" t="s">
        <v>65</v>
      </c>
      <c r="AZ621" s="114">
        <f>ROUND(I621*H621,2)</f>
        <v>0</v>
      </c>
      <c r="BA621" s="17" t="s">
        <v>122</v>
      </c>
      <c r="BB621" s="113" t="s">
        <v>1415</v>
      </c>
    </row>
    <row r="622" spans="2:54" s="12" customFormat="1">
      <c r="B622" s="115"/>
      <c r="D622" s="116" t="s">
        <v>123</v>
      </c>
      <c r="E622" s="117" t="s">
        <v>1</v>
      </c>
      <c r="F622" s="118" t="s">
        <v>1416</v>
      </c>
      <c r="H622" s="119"/>
      <c r="I622" s="120"/>
      <c r="K622" s="185"/>
      <c r="L622" s="174"/>
      <c r="M622" s="185"/>
      <c r="N622" s="161"/>
      <c r="O622" s="159"/>
      <c r="P622" s="160"/>
      <c r="Q622" s="221"/>
      <c r="AI622" s="117" t="s">
        <v>123</v>
      </c>
      <c r="AJ622" s="117" t="s">
        <v>67</v>
      </c>
      <c r="AK622" s="12" t="s">
        <v>67</v>
      </c>
      <c r="AL622" s="12" t="s">
        <v>28</v>
      </c>
      <c r="AM622" s="12" t="s">
        <v>57</v>
      </c>
      <c r="AN622" s="117" t="s">
        <v>116</v>
      </c>
    </row>
    <row r="623" spans="2:54" s="13" customFormat="1">
      <c r="B623" s="121"/>
      <c r="D623" s="116" t="s">
        <v>123</v>
      </c>
      <c r="E623" s="122" t="s">
        <v>1</v>
      </c>
      <c r="F623" s="123" t="s">
        <v>125</v>
      </c>
      <c r="H623" s="124"/>
      <c r="I623" s="125"/>
      <c r="K623" s="186"/>
      <c r="L623" s="175"/>
      <c r="M623" s="186"/>
      <c r="N623" s="161"/>
      <c r="O623" s="159"/>
      <c r="P623" s="160"/>
      <c r="Q623" s="222"/>
      <c r="AI623" s="122" t="s">
        <v>123</v>
      </c>
      <c r="AJ623" s="122" t="s">
        <v>67</v>
      </c>
      <c r="AK623" s="13" t="s">
        <v>122</v>
      </c>
      <c r="AL623" s="13" t="s">
        <v>28</v>
      </c>
      <c r="AM623" s="13" t="s">
        <v>65</v>
      </c>
      <c r="AN623" s="122" t="s">
        <v>116</v>
      </c>
    </row>
    <row r="624" spans="2:54" s="1" customFormat="1" ht="24.15" customHeight="1">
      <c r="B624" s="106"/>
      <c r="C624" s="107" t="s">
        <v>1179</v>
      </c>
      <c r="D624" s="107" t="s">
        <v>118</v>
      </c>
      <c r="E624" s="108" t="s">
        <v>562</v>
      </c>
      <c r="F624" s="109" t="s">
        <v>563</v>
      </c>
      <c r="G624" s="110" t="s">
        <v>212</v>
      </c>
      <c r="H624" s="111"/>
      <c r="I624" s="112">
        <v>14.2</v>
      </c>
      <c r="J624" s="154">
        <f>ROUND(I624*H624,2)</f>
        <v>0</v>
      </c>
      <c r="K624" s="184"/>
      <c r="L624" s="161"/>
      <c r="M624" s="184">
        <v>0</v>
      </c>
      <c r="N624" s="161">
        <f t="shared" si="25"/>
        <v>0</v>
      </c>
      <c r="O624" s="159">
        <f t="shared" si="26"/>
        <v>0</v>
      </c>
      <c r="P624" s="160">
        <f t="shared" si="27"/>
        <v>0</v>
      </c>
      <c r="Q624" s="169"/>
      <c r="AG624" s="113" t="s">
        <v>122</v>
      </c>
      <c r="AI624" s="113" t="s">
        <v>118</v>
      </c>
      <c r="AJ624" s="113" t="s">
        <v>67</v>
      </c>
      <c r="AN624" s="17" t="s">
        <v>116</v>
      </c>
      <c r="AT624" s="114" t="e">
        <f>IF(#REF!="základní",J624,0)</f>
        <v>#REF!</v>
      </c>
      <c r="AU624" s="114" t="e">
        <f>IF(#REF!="snížená",J624,0)</f>
        <v>#REF!</v>
      </c>
      <c r="AV624" s="114" t="e">
        <f>IF(#REF!="zákl. přenesená",J624,0)</f>
        <v>#REF!</v>
      </c>
      <c r="AW624" s="114" t="e">
        <f>IF(#REF!="sníž. přenesená",J624,0)</f>
        <v>#REF!</v>
      </c>
      <c r="AX624" s="114" t="e">
        <f>IF(#REF!="nulová",J624,0)</f>
        <v>#REF!</v>
      </c>
      <c r="AY624" s="17" t="s">
        <v>65</v>
      </c>
      <c r="AZ624" s="114">
        <f>ROUND(I624*H624,2)</f>
        <v>0</v>
      </c>
      <c r="BA624" s="17" t="s">
        <v>122</v>
      </c>
      <c r="BB624" s="113" t="s">
        <v>1417</v>
      </c>
    </row>
    <row r="625" spans="2:54" s="12" customFormat="1">
      <c r="B625" s="115"/>
      <c r="D625" s="116" t="s">
        <v>123</v>
      </c>
      <c r="F625" s="118" t="s">
        <v>1418</v>
      </c>
      <c r="H625" s="119"/>
      <c r="I625" s="120"/>
      <c r="K625" s="185"/>
      <c r="L625" s="174"/>
      <c r="M625" s="185"/>
      <c r="N625" s="161"/>
      <c r="O625" s="159"/>
      <c r="P625" s="160"/>
      <c r="Q625" s="221"/>
      <c r="AI625" s="117" t="s">
        <v>123</v>
      </c>
      <c r="AJ625" s="117" t="s">
        <v>67</v>
      </c>
      <c r="AK625" s="12" t="s">
        <v>67</v>
      </c>
      <c r="AL625" s="12" t="s">
        <v>2</v>
      </c>
      <c r="AM625" s="12" t="s">
        <v>65</v>
      </c>
      <c r="AN625" s="117" t="s">
        <v>116</v>
      </c>
    </row>
    <row r="626" spans="2:54" s="1" customFormat="1" ht="44.25" customHeight="1">
      <c r="B626" s="106"/>
      <c r="C626" s="107" t="s">
        <v>1419</v>
      </c>
      <c r="D626" s="107" t="s">
        <v>118</v>
      </c>
      <c r="E626" s="108" t="s">
        <v>570</v>
      </c>
      <c r="F626" s="109" t="s">
        <v>571</v>
      </c>
      <c r="G626" s="110" t="s">
        <v>212</v>
      </c>
      <c r="H626" s="111"/>
      <c r="I626" s="112">
        <v>304</v>
      </c>
      <c r="J626" s="154">
        <f>ROUND(I626*H626,2)</f>
        <v>0</v>
      </c>
      <c r="K626" s="184"/>
      <c r="L626" s="161"/>
      <c r="M626" s="184">
        <v>0</v>
      </c>
      <c r="N626" s="161">
        <f t="shared" si="25"/>
        <v>0</v>
      </c>
      <c r="O626" s="159">
        <f t="shared" si="26"/>
        <v>0</v>
      </c>
      <c r="P626" s="160">
        <f t="shared" si="27"/>
        <v>0</v>
      </c>
      <c r="Q626" s="169"/>
      <c r="AG626" s="113" t="s">
        <v>122</v>
      </c>
      <c r="AI626" s="113" t="s">
        <v>118</v>
      </c>
      <c r="AJ626" s="113" t="s">
        <v>67</v>
      </c>
      <c r="AN626" s="17" t="s">
        <v>116</v>
      </c>
      <c r="AT626" s="114" t="e">
        <f>IF(#REF!="základní",J626,0)</f>
        <v>#REF!</v>
      </c>
      <c r="AU626" s="114" t="e">
        <f>IF(#REF!="snížená",J626,0)</f>
        <v>#REF!</v>
      </c>
      <c r="AV626" s="114" t="e">
        <f>IF(#REF!="zákl. přenesená",J626,0)</f>
        <v>#REF!</v>
      </c>
      <c r="AW626" s="114" t="e">
        <f>IF(#REF!="sníž. přenesená",J626,0)</f>
        <v>#REF!</v>
      </c>
      <c r="AX626" s="114" t="e">
        <f>IF(#REF!="nulová",J626,0)</f>
        <v>#REF!</v>
      </c>
      <c r="AY626" s="17" t="s">
        <v>65</v>
      </c>
      <c r="AZ626" s="114">
        <f>ROUND(I626*H626,2)</f>
        <v>0</v>
      </c>
      <c r="BA626" s="17" t="s">
        <v>122</v>
      </c>
      <c r="BB626" s="113" t="s">
        <v>1420</v>
      </c>
    </row>
    <row r="627" spans="2:54" s="12" customFormat="1">
      <c r="B627" s="115"/>
      <c r="D627" s="116" t="s">
        <v>123</v>
      </c>
      <c r="E627" s="117" t="s">
        <v>1</v>
      </c>
      <c r="F627" s="118" t="s">
        <v>1410</v>
      </c>
      <c r="H627" s="119"/>
      <c r="I627" s="120"/>
      <c r="K627" s="185"/>
      <c r="L627" s="174"/>
      <c r="M627" s="185"/>
      <c r="N627" s="161"/>
      <c r="O627" s="159"/>
      <c r="P627" s="160"/>
      <c r="Q627" s="221"/>
      <c r="AI627" s="117" t="s">
        <v>123</v>
      </c>
      <c r="AJ627" s="117" t="s">
        <v>67</v>
      </c>
      <c r="AK627" s="12" t="s">
        <v>67</v>
      </c>
      <c r="AL627" s="12" t="s">
        <v>28</v>
      </c>
      <c r="AM627" s="12" t="s">
        <v>57</v>
      </c>
      <c r="AN627" s="117" t="s">
        <v>116</v>
      </c>
    </row>
    <row r="628" spans="2:54" s="13" customFormat="1">
      <c r="B628" s="121"/>
      <c r="D628" s="116" t="s">
        <v>123</v>
      </c>
      <c r="E628" s="122" t="s">
        <v>1</v>
      </c>
      <c r="F628" s="123" t="s">
        <v>125</v>
      </c>
      <c r="H628" s="124"/>
      <c r="I628" s="125"/>
      <c r="K628" s="186"/>
      <c r="L628" s="175"/>
      <c r="M628" s="186"/>
      <c r="N628" s="161"/>
      <c r="O628" s="159"/>
      <c r="P628" s="160"/>
      <c r="Q628" s="222"/>
      <c r="AI628" s="122" t="s">
        <v>123</v>
      </c>
      <c r="AJ628" s="122" t="s">
        <v>67</v>
      </c>
      <c r="AK628" s="13" t="s">
        <v>122</v>
      </c>
      <c r="AL628" s="13" t="s">
        <v>28</v>
      </c>
      <c r="AM628" s="13" t="s">
        <v>65</v>
      </c>
      <c r="AN628" s="122" t="s">
        <v>116</v>
      </c>
    </row>
    <row r="629" spans="2:54" s="1" customFormat="1" ht="44.25" customHeight="1">
      <c r="B629" s="106"/>
      <c r="C629" s="107" t="s">
        <v>1180</v>
      </c>
      <c r="D629" s="107" t="s">
        <v>118</v>
      </c>
      <c r="E629" s="108" t="s">
        <v>573</v>
      </c>
      <c r="F629" s="109" t="s">
        <v>574</v>
      </c>
      <c r="G629" s="110" t="s">
        <v>212</v>
      </c>
      <c r="H629" s="111"/>
      <c r="I629" s="112">
        <v>500</v>
      </c>
      <c r="J629" s="154">
        <f>ROUND(I629*H629,2)</f>
        <v>0</v>
      </c>
      <c r="K629" s="184"/>
      <c r="L629" s="161"/>
      <c r="M629" s="184">
        <v>0</v>
      </c>
      <c r="N629" s="161">
        <f t="shared" si="25"/>
        <v>0</v>
      </c>
      <c r="O629" s="159">
        <f t="shared" si="26"/>
        <v>0</v>
      </c>
      <c r="P629" s="160">
        <f t="shared" si="27"/>
        <v>0</v>
      </c>
      <c r="Q629" s="169"/>
      <c r="AG629" s="113" t="s">
        <v>122</v>
      </c>
      <c r="AI629" s="113" t="s">
        <v>118</v>
      </c>
      <c r="AJ629" s="113" t="s">
        <v>67</v>
      </c>
      <c r="AN629" s="17" t="s">
        <v>116</v>
      </c>
      <c r="AT629" s="114" t="e">
        <f>IF(#REF!="základní",J629,0)</f>
        <v>#REF!</v>
      </c>
      <c r="AU629" s="114" t="e">
        <f>IF(#REF!="snížená",J629,0)</f>
        <v>#REF!</v>
      </c>
      <c r="AV629" s="114" t="e">
        <f>IF(#REF!="zákl. přenesená",J629,0)</f>
        <v>#REF!</v>
      </c>
      <c r="AW629" s="114" t="e">
        <f>IF(#REF!="sníž. přenesená",J629,0)</f>
        <v>#REF!</v>
      </c>
      <c r="AX629" s="114" t="e">
        <f>IF(#REF!="nulová",J629,0)</f>
        <v>#REF!</v>
      </c>
      <c r="AY629" s="17" t="s">
        <v>65</v>
      </c>
      <c r="AZ629" s="114">
        <f>ROUND(I629*H629,2)</f>
        <v>0</v>
      </c>
      <c r="BA629" s="17" t="s">
        <v>122</v>
      </c>
      <c r="BB629" s="113" t="s">
        <v>1421</v>
      </c>
    </row>
    <row r="630" spans="2:54" s="12" customFormat="1">
      <c r="B630" s="115"/>
      <c r="D630" s="116" t="s">
        <v>123</v>
      </c>
      <c r="E630" s="117" t="s">
        <v>1</v>
      </c>
      <c r="F630" s="118" t="s">
        <v>1411</v>
      </c>
      <c r="H630" s="119"/>
      <c r="I630" s="120"/>
      <c r="K630" s="185"/>
      <c r="L630" s="174"/>
      <c r="M630" s="185"/>
      <c r="N630" s="161"/>
      <c r="O630" s="159"/>
      <c r="P630" s="160"/>
      <c r="Q630" s="221"/>
      <c r="AI630" s="117" t="s">
        <v>123</v>
      </c>
      <c r="AJ630" s="117" t="s">
        <v>67</v>
      </c>
      <c r="AK630" s="12" t="s">
        <v>67</v>
      </c>
      <c r="AL630" s="12" t="s">
        <v>28</v>
      </c>
      <c r="AM630" s="12" t="s">
        <v>57</v>
      </c>
      <c r="AN630" s="117" t="s">
        <v>116</v>
      </c>
    </row>
    <row r="631" spans="2:54" s="12" customFormat="1">
      <c r="B631" s="115"/>
      <c r="D631" s="116" t="s">
        <v>123</v>
      </c>
      <c r="E631" s="117" t="s">
        <v>1</v>
      </c>
      <c r="F631" s="118" t="s">
        <v>1416</v>
      </c>
      <c r="H631" s="119"/>
      <c r="I631" s="120"/>
      <c r="K631" s="185"/>
      <c r="L631" s="174"/>
      <c r="M631" s="185"/>
      <c r="N631" s="161"/>
      <c r="O631" s="159"/>
      <c r="P631" s="160"/>
      <c r="Q631" s="221"/>
      <c r="AI631" s="117" t="s">
        <v>123</v>
      </c>
      <c r="AJ631" s="117" t="s">
        <v>67</v>
      </c>
      <c r="AK631" s="12" t="s">
        <v>67</v>
      </c>
      <c r="AL631" s="12" t="s">
        <v>28</v>
      </c>
      <c r="AM631" s="12" t="s">
        <v>57</v>
      </c>
      <c r="AN631" s="117" t="s">
        <v>116</v>
      </c>
    </row>
    <row r="632" spans="2:54" s="13" customFormat="1">
      <c r="B632" s="121"/>
      <c r="D632" s="116" t="s">
        <v>123</v>
      </c>
      <c r="E632" s="122" t="s">
        <v>1</v>
      </c>
      <c r="F632" s="123" t="s">
        <v>125</v>
      </c>
      <c r="H632" s="124"/>
      <c r="I632" s="125"/>
      <c r="K632" s="186"/>
      <c r="L632" s="175"/>
      <c r="M632" s="186"/>
      <c r="N632" s="161"/>
      <c r="O632" s="159"/>
      <c r="P632" s="160"/>
      <c r="Q632" s="222"/>
      <c r="AI632" s="122" t="s">
        <v>123</v>
      </c>
      <c r="AJ632" s="122" t="s">
        <v>67</v>
      </c>
      <c r="AK632" s="13" t="s">
        <v>122</v>
      </c>
      <c r="AL632" s="13" t="s">
        <v>28</v>
      </c>
      <c r="AM632" s="13" t="s">
        <v>65</v>
      </c>
      <c r="AN632" s="122" t="s">
        <v>116</v>
      </c>
    </row>
    <row r="633" spans="2:54" s="11" customFormat="1" ht="22.95" customHeight="1">
      <c r="B633" s="97"/>
      <c r="D633" s="98" t="s">
        <v>56</v>
      </c>
      <c r="E633" s="104" t="s">
        <v>576</v>
      </c>
      <c r="F633" s="104" t="s">
        <v>577</v>
      </c>
      <c r="I633" s="100"/>
      <c r="J633" s="105">
        <f>SUM(J634:J635)</f>
        <v>0</v>
      </c>
      <c r="K633" s="189"/>
      <c r="L633" s="177"/>
      <c r="M633" s="189"/>
      <c r="N633" s="161"/>
      <c r="O633" s="159"/>
      <c r="P633" s="160"/>
      <c r="Q633" s="220"/>
      <c r="AG633" s="98" t="s">
        <v>65</v>
      </c>
      <c r="AI633" s="102" t="s">
        <v>56</v>
      </c>
      <c r="AJ633" s="102" t="s">
        <v>65</v>
      </c>
      <c r="AN633" s="98" t="s">
        <v>116</v>
      </c>
      <c r="AZ633" s="103">
        <f>SUM(AZ634:AZ635)</f>
        <v>0</v>
      </c>
    </row>
    <row r="634" spans="2:54" s="1" customFormat="1" ht="24.15" customHeight="1">
      <c r="B634" s="106"/>
      <c r="C634" s="107" t="s">
        <v>1422</v>
      </c>
      <c r="D634" s="107" t="s">
        <v>118</v>
      </c>
      <c r="E634" s="108" t="s">
        <v>765</v>
      </c>
      <c r="F634" s="109" t="s">
        <v>766</v>
      </c>
      <c r="G634" s="110" t="s">
        <v>212</v>
      </c>
      <c r="H634" s="111"/>
      <c r="I634" s="112">
        <v>1180</v>
      </c>
      <c r="J634" s="154">
        <f>ROUND(I634*H634,2)</f>
        <v>0</v>
      </c>
      <c r="K634" s="184"/>
      <c r="L634" s="161"/>
      <c r="M634" s="184">
        <v>0</v>
      </c>
      <c r="N634" s="161">
        <f>M634*I634</f>
        <v>0</v>
      </c>
      <c r="O634" s="159">
        <f t="shared" si="26"/>
        <v>0</v>
      </c>
      <c r="P634" s="160">
        <f t="shared" si="27"/>
        <v>0</v>
      </c>
      <c r="Q634" s="169"/>
      <c r="AG634" s="113" t="s">
        <v>122</v>
      </c>
      <c r="AI634" s="113" t="s">
        <v>118</v>
      </c>
      <c r="AJ634" s="113" t="s">
        <v>67</v>
      </c>
      <c r="AN634" s="17" t="s">
        <v>116</v>
      </c>
      <c r="AT634" s="114" t="e">
        <f>IF(#REF!="základní",J634,0)</f>
        <v>#REF!</v>
      </c>
      <c r="AU634" s="114" t="e">
        <f>IF(#REF!="snížená",J634,0)</f>
        <v>#REF!</v>
      </c>
      <c r="AV634" s="114" t="e">
        <f>IF(#REF!="zákl. přenesená",J634,0)</f>
        <v>#REF!</v>
      </c>
      <c r="AW634" s="114" t="e">
        <f>IF(#REF!="sníž. přenesená",J634,0)</f>
        <v>#REF!</v>
      </c>
      <c r="AX634" s="114" t="e">
        <f>IF(#REF!="nulová",J634,0)</f>
        <v>#REF!</v>
      </c>
      <c r="AY634" s="17" t="s">
        <v>65</v>
      </c>
      <c r="AZ634" s="114">
        <f>ROUND(I634*H634,2)</f>
        <v>0</v>
      </c>
      <c r="BA634" s="17" t="s">
        <v>122</v>
      </c>
      <c r="BB634" s="113" t="s">
        <v>1423</v>
      </c>
    </row>
    <row r="635" spans="2:54" s="1" customFormat="1" ht="33" customHeight="1">
      <c r="B635" s="106"/>
      <c r="C635" s="107" t="s">
        <v>1181</v>
      </c>
      <c r="D635" s="107" t="s">
        <v>118</v>
      </c>
      <c r="E635" s="108" t="s">
        <v>767</v>
      </c>
      <c r="F635" s="109" t="s">
        <v>768</v>
      </c>
      <c r="G635" s="110" t="s">
        <v>212</v>
      </c>
      <c r="H635" s="111"/>
      <c r="I635" s="112">
        <v>972</v>
      </c>
      <c r="J635" s="154">
        <f>ROUND(I635*H635,2)</f>
        <v>0</v>
      </c>
      <c r="K635" s="184"/>
      <c r="L635" s="161"/>
      <c r="M635" s="184">
        <v>0</v>
      </c>
      <c r="N635" s="161">
        <f t="shared" si="25"/>
        <v>0</v>
      </c>
      <c r="O635" s="159">
        <f t="shared" si="26"/>
        <v>0</v>
      </c>
      <c r="P635" s="160">
        <f t="shared" si="27"/>
        <v>0</v>
      </c>
      <c r="Q635" s="169"/>
      <c r="AG635" s="113" t="s">
        <v>122</v>
      </c>
      <c r="AI635" s="113" t="s">
        <v>118</v>
      </c>
      <c r="AJ635" s="113" t="s">
        <v>67</v>
      </c>
      <c r="AN635" s="17" t="s">
        <v>116</v>
      </c>
      <c r="AT635" s="114" t="e">
        <f>IF(#REF!="základní",J635,0)</f>
        <v>#REF!</v>
      </c>
      <c r="AU635" s="114" t="e">
        <f>IF(#REF!="snížená",J635,0)</f>
        <v>#REF!</v>
      </c>
      <c r="AV635" s="114" t="e">
        <f>IF(#REF!="zákl. přenesená",J635,0)</f>
        <v>#REF!</v>
      </c>
      <c r="AW635" s="114" t="e">
        <f>IF(#REF!="sníž. přenesená",J635,0)</f>
        <v>#REF!</v>
      </c>
      <c r="AX635" s="114" t="e">
        <f>IF(#REF!="nulová",J635,0)</f>
        <v>#REF!</v>
      </c>
      <c r="AY635" s="17" t="s">
        <v>65</v>
      </c>
      <c r="AZ635" s="114">
        <f>ROUND(I635*H635,2)</f>
        <v>0</v>
      </c>
      <c r="BA635" s="17" t="s">
        <v>122</v>
      </c>
      <c r="BB635" s="113" t="s">
        <v>1424</v>
      </c>
    </row>
    <row r="636" spans="2:54" s="11" customFormat="1" ht="25.95" customHeight="1">
      <c r="B636" s="97"/>
      <c r="D636" s="98" t="s">
        <v>56</v>
      </c>
      <c r="E636" s="99" t="s">
        <v>224</v>
      </c>
      <c r="F636" s="99" t="s">
        <v>1425</v>
      </c>
      <c r="I636" s="100"/>
      <c r="J636" s="101">
        <f>J637</f>
        <v>0</v>
      </c>
      <c r="K636" s="189"/>
      <c r="L636" s="177"/>
      <c r="M636" s="189"/>
      <c r="N636" s="161"/>
      <c r="O636" s="159"/>
      <c r="P636" s="160"/>
      <c r="Q636" s="220"/>
      <c r="AG636" s="98" t="s">
        <v>130</v>
      </c>
      <c r="AI636" s="102" t="s">
        <v>56</v>
      </c>
      <c r="AJ636" s="102" t="s">
        <v>57</v>
      </c>
      <c r="AN636" s="98" t="s">
        <v>116</v>
      </c>
      <c r="AZ636" s="103">
        <f>AZ637</f>
        <v>0</v>
      </c>
    </row>
    <row r="637" spans="2:54" s="11" customFormat="1" ht="22.95" customHeight="1">
      <c r="B637" s="97"/>
      <c r="D637" s="98" t="s">
        <v>56</v>
      </c>
      <c r="E637" s="104" t="s">
        <v>1426</v>
      </c>
      <c r="F637" s="104" t="s">
        <v>1427</v>
      </c>
      <c r="I637" s="100"/>
      <c r="J637" s="105">
        <f>SUM(J638)</f>
        <v>0</v>
      </c>
      <c r="K637" s="189"/>
      <c r="L637" s="177"/>
      <c r="M637" s="189"/>
      <c r="N637" s="161"/>
      <c r="O637" s="159"/>
      <c r="P637" s="160"/>
      <c r="Q637" s="220"/>
      <c r="AG637" s="98" t="s">
        <v>130</v>
      </c>
      <c r="AI637" s="102" t="s">
        <v>56</v>
      </c>
      <c r="AJ637" s="102" t="s">
        <v>65</v>
      </c>
      <c r="AN637" s="98" t="s">
        <v>116</v>
      </c>
      <c r="AZ637" s="103">
        <f>SUM(AZ638:AZ640)</f>
        <v>0</v>
      </c>
    </row>
    <row r="638" spans="2:54" s="1" customFormat="1" ht="24.15" customHeight="1">
      <c r="B638" s="106"/>
      <c r="C638" s="107" t="s">
        <v>1428</v>
      </c>
      <c r="D638" s="107" t="s">
        <v>118</v>
      </c>
      <c r="E638" s="108" t="s">
        <v>1429</v>
      </c>
      <c r="F638" s="109" t="s">
        <v>1430</v>
      </c>
      <c r="G638" s="110" t="s">
        <v>160</v>
      </c>
      <c r="H638" s="111"/>
      <c r="I638" s="112">
        <v>392</v>
      </c>
      <c r="J638" s="154">
        <f>ROUND(I638*H638,2)</f>
        <v>0</v>
      </c>
      <c r="K638" s="184"/>
      <c r="L638" s="161"/>
      <c r="M638" s="184">
        <v>0</v>
      </c>
      <c r="N638" s="161">
        <f t="shared" si="25"/>
        <v>0</v>
      </c>
      <c r="O638" s="159">
        <f t="shared" si="26"/>
        <v>0</v>
      </c>
      <c r="P638" s="160">
        <f t="shared" si="27"/>
        <v>0</v>
      </c>
      <c r="Q638" s="169"/>
      <c r="AG638" s="113" t="s">
        <v>296</v>
      </c>
      <c r="AI638" s="113" t="s">
        <v>118</v>
      </c>
      <c r="AJ638" s="113" t="s">
        <v>67</v>
      </c>
      <c r="AN638" s="17" t="s">
        <v>116</v>
      </c>
      <c r="AT638" s="114" t="e">
        <f>IF(#REF!="základní",J638,0)</f>
        <v>#REF!</v>
      </c>
      <c r="AU638" s="114" t="e">
        <f>IF(#REF!="snížená",J638,0)</f>
        <v>#REF!</v>
      </c>
      <c r="AV638" s="114" t="e">
        <f>IF(#REF!="zákl. přenesená",J638,0)</f>
        <v>#REF!</v>
      </c>
      <c r="AW638" s="114" t="e">
        <f>IF(#REF!="sníž. přenesená",J638,0)</f>
        <v>#REF!</v>
      </c>
      <c r="AX638" s="114" t="e">
        <f>IF(#REF!="nulová",J638,0)</f>
        <v>#REF!</v>
      </c>
      <c r="AY638" s="17" t="s">
        <v>65</v>
      </c>
      <c r="AZ638" s="114">
        <f>ROUND(I638*H638,2)</f>
        <v>0</v>
      </c>
      <c r="BA638" s="17" t="s">
        <v>296</v>
      </c>
      <c r="BB638" s="113" t="s">
        <v>1431</v>
      </c>
    </row>
    <row r="639" spans="2:54" s="12" customFormat="1">
      <c r="B639" s="115"/>
      <c r="D639" s="116" t="s">
        <v>123</v>
      </c>
      <c r="E639" s="117" t="s">
        <v>1</v>
      </c>
      <c r="F639" s="118" t="s">
        <v>1432</v>
      </c>
      <c r="H639" s="119"/>
      <c r="I639" s="120"/>
      <c r="K639" s="185"/>
      <c r="L639" s="174"/>
      <c r="M639" s="185"/>
      <c r="N639" s="161"/>
      <c r="O639" s="159"/>
      <c r="P639" s="160"/>
      <c r="Q639" s="221"/>
      <c r="AI639" s="117" t="s">
        <v>123</v>
      </c>
      <c r="AJ639" s="117" t="s">
        <v>67</v>
      </c>
      <c r="AK639" s="12" t="s">
        <v>67</v>
      </c>
      <c r="AL639" s="12" t="s">
        <v>28</v>
      </c>
      <c r="AM639" s="12" t="s">
        <v>57</v>
      </c>
      <c r="AN639" s="117" t="s">
        <v>116</v>
      </c>
    </row>
    <row r="640" spans="2:54" s="13" customFormat="1">
      <c r="B640" s="121"/>
      <c r="D640" s="116" t="s">
        <v>123</v>
      </c>
      <c r="E640" s="122" t="s">
        <v>1</v>
      </c>
      <c r="F640" s="123" t="s">
        <v>125</v>
      </c>
      <c r="H640" s="124"/>
      <c r="I640" s="125"/>
      <c r="K640" s="186"/>
      <c r="L640" s="175"/>
      <c r="M640" s="186"/>
      <c r="N640" s="161"/>
      <c r="O640" s="159"/>
      <c r="P640" s="160"/>
      <c r="Q640" s="222"/>
      <c r="AI640" s="122" t="s">
        <v>123</v>
      </c>
      <c r="AJ640" s="122" t="s">
        <v>67</v>
      </c>
      <c r="AK640" s="13" t="s">
        <v>122</v>
      </c>
      <c r="AL640" s="13" t="s">
        <v>28</v>
      </c>
      <c r="AM640" s="13" t="s">
        <v>65</v>
      </c>
      <c r="AN640" s="122" t="s">
        <v>116</v>
      </c>
    </row>
    <row r="641" spans="2:54" s="11" customFormat="1" ht="25.95" customHeight="1">
      <c r="B641" s="97"/>
      <c r="D641" s="98" t="s">
        <v>56</v>
      </c>
      <c r="E641" s="99" t="s">
        <v>1433</v>
      </c>
      <c r="F641" s="99" t="s">
        <v>1433</v>
      </c>
      <c r="I641" s="100"/>
      <c r="J641" s="101">
        <f>J642+J658+J660</f>
        <v>0</v>
      </c>
      <c r="K641" s="189"/>
      <c r="L641" s="177"/>
      <c r="M641" s="189"/>
      <c r="N641" s="161"/>
      <c r="O641" s="159"/>
      <c r="P641" s="160"/>
      <c r="Q641" s="220"/>
      <c r="AG641" s="98" t="s">
        <v>65</v>
      </c>
      <c r="AI641" s="102" t="s">
        <v>56</v>
      </c>
      <c r="AJ641" s="102" t="s">
        <v>57</v>
      </c>
      <c r="AN641" s="98" t="s">
        <v>116</v>
      </c>
      <c r="AZ641" s="103">
        <f>AZ642+AZ647+AZ658</f>
        <v>0</v>
      </c>
    </row>
    <row r="642" spans="2:54" s="11" customFormat="1" ht="22.95" customHeight="1">
      <c r="B642" s="97"/>
      <c r="D642" s="98" t="s">
        <v>56</v>
      </c>
      <c r="E642" s="104" t="s">
        <v>1434</v>
      </c>
      <c r="F642" s="104" t="s">
        <v>1435</v>
      </c>
      <c r="I642" s="100"/>
      <c r="J642" s="105">
        <f>SUM(J643:J659)</f>
        <v>0</v>
      </c>
      <c r="K642" s="189"/>
      <c r="L642" s="177"/>
      <c r="M642" s="189"/>
      <c r="N642" s="161"/>
      <c r="O642" s="159"/>
      <c r="P642" s="160"/>
      <c r="Q642" s="220"/>
      <c r="AG642" s="98" t="s">
        <v>65</v>
      </c>
      <c r="AI642" s="102" t="s">
        <v>56</v>
      </c>
      <c r="AJ642" s="102" t="s">
        <v>65</v>
      </c>
      <c r="AN642" s="98" t="s">
        <v>116</v>
      </c>
      <c r="AZ642" s="103">
        <f>SUM(AZ643:AZ646)</f>
        <v>0</v>
      </c>
    </row>
    <row r="643" spans="2:54" s="1" customFormat="1" ht="16.5" customHeight="1">
      <c r="B643" s="106"/>
      <c r="C643" s="107" t="s">
        <v>1185</v>
      </c>
      <c r="D643" s="107" t="s">
        <v>118</v>
      </c>
      <c r="E643" s="108" t="s">
        <v>1436</v>
      </c>
      <c r="F643" s="109" t="s">
        <v>1437</v>
      </c>
      <c r="G643" s="110" t="s">
        <v>1438</v>
      </c>
      <c r="H643" s="111"/>
      <c r="I643" s="112">
        <v>17</v>
      </c>
      <c r="J643" s="154">
        <f>ROUND(I643*H643,2)</f>
        <v>0</v>
      </c>
      <c r="K643" s="184"/>
      <c r="L643" s="161"/>
      <c r="M643" s="184">
        <v>0</v>
      </c>
      <c r="N643" s="161">
        <f t="shared" si="25"/>
        <v>0</v>
      </c>
      <c r="O643" s="159">
        <f t="shared" si="26"/>
        <v>0</v>
      </c>
      <c r="P643" s="160">
        <f t="shared" si="27"/>
        <v>0</v>
      </c>
      <c r="Q643" s="169"/>
      <c r="AG643" s="113" t="s">
        <v>122</v>
      </c>
      <c r="AI643" s="113" t="s">
        <v>118</v>
      </c>
      <c r="AJ643" s="113" t="s">
        <v>67</v>
      </c>
      <c r="AN643" s="17" t="s">
        <v>116</v>
      </c>
      <c r="AT643" s="114" t="e">
        <f>IF(#REF!="základní",J643,0)</f>
        <v>#REF!</v>
      </c>
      <c r="AU643" s="114" t="e">
        <f>IF(#REF!="snížená",J643,0)</f>
        <v>#REF!</v>
      </c>
      <c r="AV643" s="114" t="e">
        <f>IF(#REF!="zákl. přenesená",J643,0)</f>
        <v>#REF!</v>
      </c>
      <c r="AW643" s="114" t="e">
        <f>IF(#REF!="sníž. přenesená",J643,0)</f>
        <v>#REF!</v>
      </c>
      <c r="AX643" s="114" t="e">
        <f>IF(#REF!="nulová",J643,0)</f>
        <v>#REF!</v>
      </c>
      <c r="AY643" s="17" t="s">
        <v>65</v>
      </c>
      <c r="AZ643" s="114">
        <f>ROUND(I643*H643,2)</f>
        <v>0</v>
      </c>
      <c r="BA643" s="17" t="s">
        <v>122</v>
      </c>
      <c r="BB643" s="113" t="s">
        <v>1439</v>
      </c>
    </row>
    <row r="644" spans="2:54" s="1" customFormat="1" ht="16.5" customHeight="1">
      <c r="B644" s="106"/>
      <c r="C644" s="107" t="s">
        <v>1440</v>
      </c>
      <c r="D644" s="107" t="s">
        <v>118</v>
      </c>
      <c r="E644" s="108" t="s">
        <v>1441</v>
      </c>
      <c r="F644" s="109" t="s">
        <v>1442</v>
      </c>
      <c r="G644" s="110" t="s">
        <v>1438</v>
      </c>
      <c r="H644" s="111"/>
      <c r="I644" s="112">
        <v>170</v>
      </c>
      <c r="J644" s="154">
        <f>ROUND(I644*H644,2)</f>
        <v>0</v>
      </c>
      <c r="K644" s="184"/>
      <c r="L644" s="161"/>
      <c r="M644" s="184">
        <v>0</v>
      </c>
      <c r="N644" s="161">
        <f t="shared" si="25"/>
        <v>0</v>
      </c>
      <c r="O644" s="159">
        <f t="shared" si="26"/>
        <v>0</v>
      </c>
      <c r="P644" s="160">
        <f t="shared" si="27"/>
        <v>0</v>
      </c>
      <c r="Q644" s="169"/>
      <c r="AG644" s="113" t="s">
        <v>122</v>
      </c>
      <c r="AI644" s="113" t="s">
        <v>118</v>
      </c>
      <c r="AJ644" s="113" t="s">
        <v>67</v>
      </c>
      <c r="AN644" s="17" t="s">
        <v>116</v>
      </c>
      <c r="AT644" s="114" t="e">
        <f>IF(#REF!="základní",J644,0)</f>
        <v>#REF!</v>
      </c>
      <c r="AU644" s="114" t="e">
        <f>IF(#REF!="snížená",J644,0)</f>
        <v>#REF!</v>
      </c>
      <c r="AV644" s="114" t="e">
        <f>IF(#REF!="zákl. přenesená",J644,0)</f>
        <v>#REF!</v>
      </c>
      <c r="AW644" s="114" t="e">
        <f>IF(#REF!="sníž. přenesená",J644,0)</f>
        <v>#REF!</v>
      </c>
      <c r="AX644" s="114" t="e">
        <f>IF(#REF!="nulová",J644,0)</f>
        <v>#REF!</v>
      </c>
      <c r="AY644" s="17" t="s">
        <v>65</v>
      </c>
      <c r="AZ644" s="114">
        <f>ROUND(I644*H644,2)</f>
        <v>0</v>
      </c>
      <c r="BA644" s="17" t="s">
        <v>122</v>
      </c>
      <c r="BB644" s="113" t="s">
        <v>71</v>
      </c>
    </row>
    <row r="645" spans="2:54" s="1" customFormat="1" ht="16.5" customHeight="1">
      <c r="B645" s="106"/>
      <c r="C645" s="107" t="s">
        <v>581</v>
      </c>
      <c r="D645" s="107" t="s">
        <v>118</v>
      </c>
      <c r="E645" s="108" t="s">
        <v>1443</v>
      </c>
      <c r="F645" s="109" t="s">
        <v>1444</v>
      </c>
      <c r="G645" s="110" t="s">
        <v>160</v>
      </c>
      <c r="H645" s="111">
        <v>0</v>
      </c>
      <c r="I645" s="112">
        <v>8980</v>
      </c>
      <c r="J645" s="154">
        <f>ROUND(I645*H645,2)</f>
        <v>0</v>
      </c>
      <c r="K645" s="184"/>
      <c r="L645" s="161"/>
      <c r="M645" s="184">
        <v>0</v>
      </c>
      <c r="N645" s="161">
        <f t="shared" si="25"/>
        <v>0</v>
      </c>
      <c r="O645" s="201">
        <v>0</v>
      </c>
      <c r="P645" s="202">
        <v>0</v>
      </c>
      <c r="Q645" s="169"/>
      <c r="AG645" s="113" t="s">
        <v>122</v>
      </c>
      <c r="AI645" s="113" t="s">
        <v>118</v>
      </c>
      <c r="AJ645" s="113" t="s">
        <v>67</v>
      </c>
      <c r="AN645" s="17" t="s">
        <v>116</v>
      </c>
      <c r="AT645" s="114" t="e">
        <f>IF(#REF!="základní",J645,0)</f>
        <v>#REF!</v>
      </c>
      <c r="AU645" s="114" t="e">
        <f>IF(#REF!="snížená",J645,0)</f>
        <v>#REF!</v>
      </c>
      <c r="AV645" s="114" t="e">
        <f>IF(#REF!="zákl. přenesená",J645,0)</f>
        <v>#REF!</v>
      </c>
      <c r="AW645" s="114" t="e">
        <f>IF(#REF!="sníž. přenesená",J645,0)</f>
        <v>#REF!</v>
      </c>
      <c r="AX645" s="114" t="e">
        <f>IF(#REF!="nulová",J645,0)</f>
        <v>#REF!</v>
      </c>
      <c r="AY645" s="17" t="s">
        <v>65</v>
      </c>
      <c r="AZ645" s="114">
        <f>ROUND(I645*H645,2)</f>
        <v>0</v>
      </c>
      <c r="BA645" s="17" t="s">
        <v>122</v>
      </c>
      <c r="BB645" s="113" t="s">
        <v>1445</v>
      </c>
    </row>
    <row r="646" spans="2:54" s="1" customFormat="1" ht="16.5" customHeight="1">
      <c r="B646" s="106"/>
      <c r="C646" s="107" t="s">
        <v>1446</v>
      </c>
      <c r="D646" s="107" t="s">
        <v>118</v>
      </c>
      <c r="E646" s="108" t="s">
        <v>1447</v>
      </c>
      <c r="F646" s="109" t="s">
        <v>1448</v>
      </c>
      <c r="G646" s="110" t="s">
        <v>1150</v>
      </c>
      <c r="H646" s="111"/>
      <c r="I646" s="112">
        <v>120000</v>
      </c>
      <c r="J646" s="154">
        <f>ROUND(I646*H646,2)</f>
        <v>0</v>
      </c>
      <c r="K646" s="184"/>
      <c r="L646" s="161"/>
      <c r="M646" s="184">
        <v>0</v>
      </c>
      <c r="N646" s="161">
        <f t="shared" si="25"/>
        <v>0</v>
      </c>
      <c r="O646" s="159">
        <f t="shared" si="26"/>
        <v>0</v>
      </c>
      <c r="P646" s="160">
        <f t="shared" si="27"/>
        <v>0</v>
      </c>
      <c r="Q646" s="169"/>
      <c r="AG646" s="113" t="s">
        <v>122</v>
      </c>
      <c r="AI646" s="113" t="s">
        <v>118</v>
      </c>
      <c r="AJ646" s="113" t="s">
        <v>67</v>
      </c>
      <c r="AN646" s="17" t="s">
        <v>116</v>
      </c>
      <c r="AT646" s="114" t="e">
        <f>IF(#REF!="základní",J646,0)</f>
        <v>#REF!</v>
      </c>
      <c r="AU646" s="114" t="e">
        <f>IF(#REF!="snížená",J646,0)</f>
        <v>#REF!</v>
      </c>
      <c r="AV646" s="114" t="e">
        <f>IF(#REF!="zákl. přenesená",J646,0)</f>
        <v>#REF!</v>
      </c>
      <c r="AW646" s="114" t="e">
        <f>IF(#REF!="sníž. přenesená",J646,0)</f>
        <v>#REF!</v>
      </c>
      <c r="AX646" s="114" t="e">
        <f>IF(#REF!="nulová",J646,0)</f>
        <v>#REF!</v>
      </c>
      <c r="AY646" s="17" t="s">
        <v>65</v>
      </c>
      <c r="AZ646" s="114">
        <f>ROUND(I646*H646,2)</f>
        <v>0</v>
      </c>
      <c r="BA646" s="17" t="s">
        <v>122</v>
      </c>
      <c r="BB646" s="113" t="s">
        <v>1449</v>
      </c>
    </row>
    <row r="647" spans="2:54" s="11" customFormat="1" ht="22.95" customHeight="1">
      <c r="B647" s="97"/>
      <c r="D647" s="98" t="s">
        <v>56</v>
      </c>
      <c r="E647" s="104" t="s">
        <v>1450</v>
      </c>
      <c r="F647" s="104" t="s">
        <v>1451</v>
      </c>
      <c r="I647" s="100"/>
      <c r="J647" s="105">
        <f>AZ647</f>
        <v>0</v>
      </c>
      <c r="K647" s="189"/>
      <c r="L647" s="177"/>
      <c r="M647" s="189"/>
      <c r="N647" s="161"/>
      <c r="O647" s="159"/>
      <c r="P647" s="160"/>
      <c r="Q647" s="220"/>
      <c r="AG647" s="98" t="s">
        <v>65</v>
      </c>
      <c r="AI647" s="102" t="s">
        <v>56</v>
      </c>
      <c r="AJ647" s="102" t="s">
        <v>65</v>
      </c>
      <c r="AN647" s="98" t="s">
        <v>116</v>
      </c>
      <c r="AZ647" s="103">
        <f>SUM(AZ648:AZ657)</f>
        <v>0</v>
      </c>
    </row>
    <row r="648" spans="2:54" s="1" customFormat="1" ht="16.5" customHeight="1">
      <c r="B648" s="106"/>
      <c r="C648" s="107" t="s">
        <v>1189</v>
      </c>
      <c r="D648" s="107" t="s">
        <v>118</v>
      </c>
      <c r="E648" s="108" t="s">
        <v>1452</v>
      </c>
      <c r="F648" s="109" t="s">
        <v>1453</v>
      </c>
      <c r="G648" s="110" t="s">
        <v>595</v>
      </c>
      <c r="H648" s="111"/>
      <c r="I648" s="112">
        <v>485</v>
      </c>
      <c r="J648" s="154">
        <f t="shared" ref="J648:J657" si="30">ROUND(I648*H648,2)</f>
        <v>0</v>
      </c>
      <c r="K648" s="184"/>
      <c r="L648" s="161"/>
      <c r="M648" s="184">
        <v>0</v>
      </c>
      <c r="N648" s="161">
        <f t="shared" si="25"/>
        <v>0</v>
      </c>
      <c r="O648" s="159">
        <f t="shared" si="26"/>
        <v>0</v>
      </c>
      <c r="P648" s="160">
        <f t="shared" si="27"/>
        <v>0</v>
      </c>
      <c r="Q648" s="169"/>
      <c r="AG648" s="113" t="s">
        <v>122</v>
      </c>
      <c r="AI648" s="113" t="s">
        <v>118</v>
      </c>
      <c r="AJ648" s="113" t="s">
        <v>67</v>
      </c>
      <c r="AN648" s="17" t="s">
        <v>116</v>
      </c>
      <c r="AT648" s="114" t="e">
        <f>IF(#REF!="základní",J648,0)</f>
        <v>#REF!</v>
      </c>
      <c r="AU648" s="114" t="e">
        <f>IF(#REF!="snížená",J648,0)</f>
        <v>#REF!</v>
      </c>
      <c r="AV648" s="114" t="e">
        <f>IF(#REF!="zákl. přenesená",J648,0)</f>
        <v>#REF!</v>
      </c>
      <c r="AW648" s="114" t="e">
        <f>IF(#REF!="sníž. přenesená",J648,0)</f>
        <v>#REF!</v>
      </c>
      <c r="AX648" s="114" t="e">
        <f>IF(#REF!="nulová",J648,0)</f>
        <v>#REF!</v>
      </c>
      <c r="AY648" s="17" t="s">
        <v>65</v>
      </c>
      <c r="AZ648" s="114">
        <f t="shared" ref="AZ648:AZ657" si="31">ROUND(I648*H648,2)</f>
        <v>0</v>
      </c>
      <c r="BA648" s="17" t="s">
        <v>122</v>
      </c>
      <c r="BB648" s="113" t="s">
        <v>1454</v>
      </c>
    </row>
    <row r="649" spans="2:54" s="1" customFormat="1" ht="16.5" customHeight="1">
      <c r="B649" s="106"/>
      <c r="C649" s="107" t="s">
        <v>1455</v>
      </c>
      <c r="D649" s="107" t="s">
        <v>118</v>
      </c>
      <c r="E649" s="108" t="s">
        <v>1456</v>
      </c>
      <c r="F649" s="109" t="s">
        <v>1457</v>
      </c>
      <c r="G649" s="110" t="s">
        <v>1438</v>
      </c>
      <c r="H649" s="111"/>
      <c r="I649" s="112">
        <v>27</v>
      </c>
      <c r="J649" s="154">
        <f t="shared" si="30"/>
        <v>0</v>
      </c>
      <c r="K649" s="184"/>
      <c r="L649" s="161"/>
      <c r="M649" s="184">
        <v>0</v>
      </c>
      <c r="N649" s="161">
        <f t="shared" si="25"/>
        <v>0</v>
      </c>
      <c r="O649" s="159">
        <f t="shared" si="26"/>
        <v>0</v>
      </c>
      <c r="P649" s="160">
        <f t="shared" si="27"/>
        <v>0</v>
      </c>
      <c r="Q649" s="169"/>
      <c r="AG649" s="113" t="s">
        <v>122</v>
      </c>
      <c r="AI649" s="113" t="s">
        <v>118</v>
      </c>
      <c r="AJ649" s="113" t="s">
        <v>67</v>
      </c>
      <c r="AN649" s="17" t="s">
        <v>116</v>
      </c>
      <c r="AT649" s="114" t="e">
        <f>IF(#REF!="základní",J649,0)</f>
        <v>#REF!</v>
      </c>
      <c r="AU649" s="114" t="e">
        <f>IF(#REF!="snížená",J649,0)</f>
        <v>#REF!</v>
      </c>
      <c r="AV649" s="114" t="e">
        <f>IF(#REF!="zákl. přenesená",J649,0)</f>
        <v>#REF!</v>
      </c>
      <c r="AW649" s="114" t="e">
        <f>IF(#REF!="sníž. přenesená",J649,0)</f>
        <v>#REF!</v>
      </c>
      <c r="AX649" s="114" t="e">
        <f>IF(#REF!="nulová",J649,0)</f>
        <v>#REF!</v>
      </c>
      <c r="AY649" s="17" t="s">
        <v>65</v>
      </c>
      <c r="AZ649" s="114">
        <f t="shared" si="31"/>
        <v>0</v>
      </c>
      <c r="BA649" s="17" t="s">
        <v>122</v>
      </c>
      <c r="BB649" s="113" t="s">
        <v>1458</v>
      </c>
    </row>
    <row r="650" spans="2:54" s="1" customFormat="1" ht="16.5" customHeight="1">
      <c r="B650" s="106"/>
      <c r="C650" s="107" t="s">
        <v>1194</v>
      </c>
      <c r="D650" s="107" t="s">
        <v>118</v>
      </c>
      <c r="E650" s="108" t="s">
        <v>1459</v>
      </c>
      <c r="F650" s="109" t="s">
        <v>1460</v>
      </c>
      <c r="G650" s="110" t="s">
        <v>599</v>
      </c>
      <c r="H650" s="111"/>
      <c r="I650" s="112">
        <v>3950</v>
      </c>
      <c r="J650" s="154">
        <f t="shared" si="30"/>
        <v>0</v>
      </c>
      <c r="K650" s="184"/>
      <c r="L650" s="161"/>
      <c r="M650" s="184">
        <v>0</v>
      </c>
      <c r="N650" s="161">
        <f t="shared" si="25"/>
        <v>0</v>
      </c>
      <c r="O650" s="159">
        <f t="shared" si="26"/>
        <v>0</v>
      </c>
      <c r="P650" s="160">
        <f t="shared" si="27"/>
        <v>0</v>
      </c>
      <c r="Q650" s="169"/>
      <c r="AG650" s="113" t="s">
        <v>122</v>
      </c>
      <c r="AI650" s="113" t="s">
        <v>118</v>
      </c>
      <c r="AJ650" s="113" t="s">
        <v>67</v>
      </c>
      <c r="AN650" s="17" t="s">
        <v>116</v>
      </c>
      <c r="AT650" s="114" t="e">
        <f>IF(#REF!="základní",J650,0)</f>
        <v>#REF!</v>
      </c>
      <c r="AU650" s="114" t="e">
        <f>IF(#REF!="snížená",J650,0)</f>
        <v>#REF!</v>
      </c>
      <c r="AV650" s="114" t="e">
        <f>IF(#REF!="zákl. přenesená",J650,0)</f>
        <v>#REF!</v>
      </c>
      <c r="AW650" s="114" t="e">
        <f>IF(#REF!="sníž. přenesená",J650,0)</f>
        <v>#REF!</v>
      </c>
      <c r="AX650" s="114" t="e">
        <f>IF(#REF!="nulová",J650,0)</f>
        <v>#REF!</v>
      </c>
      <c r="AY650" s="17" t="s">
        <v>65</v>
      </c>
      <c r="AZ650" s="114">
        <f t="shared" si="31"/>
        <v>0</v>
      </c>
      <c r="BA650" s="17" t="s">
        <v>122</v>
      </c>
      <c r="BB650" s="113" t="s">
        <v>1461</v>
      </c>
    </row>
    <row r="651" spans="2:54" s="1" customFormat="1" ht="16.5" customHeight="1">
      <c r="B651" s="106"/>
      <c r="C651" s="107" t="s">
        <v>1462</v>
      </c>
      <c r="D651" s="107" t="s">
        <v>118</v>
      </c>
      <c r="E651" s="108" t="s">
        <v>1463</v>
      </c>
      <c r="F651" s="109" t="s">
        <v>1464</v>
      </c>
      <c r="G651" s="110" t="s">
        <v>599</v>
      </c>
      <c r="H651" s="111"/>
      <c r="I651" s="112">
        <v>980</v>
      </c>
      <c r="J651" s="154">
        <f t="shared" si="30"/>
        <v>0</v>
      </c>
      <c r="K651" s="184"/>
      <c r="L651" s="161"/>
      <c r="M651" s="184">
        <v>0</v>
      </c>
      <c r="N651" s="161">
        <f t="shared" si="25"/>
        <v>0</v>
      </c>
      <c r="O651" s="159">
        <f t="shared" si="26"/>
        <v>0</v>
      </c>
      <c r="P651" s="160">
        <f t="shared" si="27"/>
        <v>0</v>
      </c>
      <c r="Q651" s="169"/>
      <c r="AG651" s="113" t="s">
        <v>122</v>
      </c>
      <c r="AI651" s="113" t="s">
        <v>118</v>
      </c>
      <c r="AJ651" s="113" t="s">
        <v>67</v>
      </c>
      <c r="AN651" s="17" t="s">
        <v>116</v>
      </c>
      <c r="AT651" s="114" t="e">
        <f>IF(#REF!="základní",J651,0)</f>
        <v>#REF!</v>
      </c>
      <c r="AU651" s="114" t="e">
        <f>IF(#REF!="snížená",J651,0)</f>
        <v>#REF!</v>
      </c>
      <c r="AV651" s="114" t="e">
        <f>IF(#REF!="zákl. přenesená",J651,0)</f>
        <v>#REF!</v>
      </c>
      <c r="AW651" s="114" t="e">
        <f>IF(#REF!="sníž. přenesená",J651,0)</f>
        <v>#REF!</v>
      </c>
      <c r="AX651" s="114" t="e">
        <f>IF(#REF!="nulová",J651,0)</f>
        <v>#REF!</v>
      </c>
      <c r="AY651" s="17" t="s">
        <v>65</v>
      </c>
      <c r="AZ651" s="114">
        <f t="shared" si="31"/>
        <v>0</v>
      </c>
      <c r="BA651" s="17" t="s">
        <v>122</v>
      </c>
      <c r="BB651" s="113" t="s">
        <v>1465</v>
      </c>
    </row>
    <row r="652" spans="2:54" s="1" customFormat="1" ht="16.5" customHeight="1">
      <c r="B652" s="106"/>
      <c r="C652" s="107" t="s">
        <v>1198</v>
      </c>
      <c r="D652" s="107" t="s">
        <v>118</v>
      </c>
      <c r="E652" s="108" t="s">
        <v>1466</v>
      </c>
      <c r="F652" s="109" t="s">
        <v>1467</v>
      </c>
      <c r="G652" s="110" t="s">
        <v>599</v>
      </c>
      <c r="H652" s="111"/>
      <c r="I652" s="112">
        <v>575</v>
      </c>
      <c r="J652" s="154">
        <f t="shared" si="30"/>
        <v>0</v>
      </c>
      <c r="K652" s="184"/>
      <c r="L652" s="161"/>
      <c r="M652" s="184">
        <v>0</v>
      </c>
      <c r="N652" s="161">
        <f t="shared" si="25"/>
        <v>0</v>
      </c>
      <c r="O652" s="159">
        <f t="shared" si="26"/>
        <v>0</v>
      </c>
      <c r="P652" s="160">
        <f t="shared" si="27"/>
        <v>0</v>
      </c>
      <c r="Q652" s="169"/>
      <c r="AG652" s="113" t="s">
        <v>122</v>
      </c>
      <c r="AI652" s="113" t="s">
        <v>118</v>
      </c>
      <c r="AJ652" s="113" t="s">
        <v>67</v>
      </c>
      <c r="AN652" s="17" t="s">
        <v>116</v>
      </c>
      <c r="AT652" s="114" t="e">
        <f>IF(#REF!="základní",J652,0)</f>
        <v>#REF!</v>
      </c>
      <c r="AU652" s="114" t="e">
        <f>IF(#REF!="snížená",J652,0)</f>
        <v>#REF!</v>
      </c>
      <c r="AV652" s="114" t="e">
        <f>IF(#REF!="zákl. přenesená",J652,0)</f>
        <v>#REF!</v>
      </c>
      <c r="AW652" s="114" t="e">
        <f>IF(#REF!="sníž. přenesená",J652,0)</f>
        <v>#REF!</v>
      </c>
      <c r="AX652" s="114" t="e">
        <f>IF(#REF!="nulová",J652,0)</f>
        <v>#REF!</v>
      </c>
      <c r="AY652" s="17" t="s">
        <v>65</v>
      </c>
      <c r="AZ652" s="114">
        <f t="shared" si="31"/>
        <v>0</v>
      </c>
      <c r="BA652" s="17" t="s">
        <v>122</v>
      </c>
      <c r="BB652" s="113" t="s">
        <v>1468</v>
      </c>
    </row>
    <row r="653" spans="2:54" s="1" customFormat="1" ht="16.5" customHeight="1">
      <c r="B653" s="106"/>
      <c r="C653" s="107" t="s">
        <v>1469</v>
      </c>
      <c r="D653" s="107" t="s">
        <v>118</v>
      </c>
      <c r="E653" s="108" t="s">
        <v>1470</v>
      </c>
      <c r="F653" s="109" t="s">
        <v>1471</v>
      </c>
      <c r="G653" s="110" t="s">
        <v>599</v>
      </c>
      <c r="H653" s="111"/>
      <c r="I653" s="112">
        <v>385</v>
      </c>
      <c r="J653" s="154">
        <f t="shared" si="30"/>
        <v>0</v>
      </c>
      <c r="K653" s="184"/>
      <c r="L653" s="161"/>
      <c r="M653" s="184">
        <v>0</v>
      </c>
      <c r="N653" s="161">
        <f t="shared" si="25"/>
        <v>0</v>
      </c>
      <c r="O653" s="159">
        <f t="shared" si="26"/>
        <v>0</v>
      </c>
      <c r="P653" s="160">
        <f t="shared" si="27"/>
        <v>0</v>
      </c>
      <c r="Q653" s="169"/>
      <c r="AG653" s="113" t="s">
        <v>122</v>
      </c>
      <c r="AI653" s="113" t="s">
        <v>118</v>
      </c>
      <c r="AJ653" s="113" t="s">
        <v>67</v>
      </c>
      <c r="AN653" s="17" t="s">
        <v>116</v>
      </c>
      <c r="AT653" s="114" t="e">
        <f>IF(#REF!="základní",J653,0)</f>
        <v>#REF!</v>
      </c>
      <c r="AU653" s="114" t="e">
        <f>IF(#REF!="snížená",J653,0)</f>
        <v>#REF!</v>
      </c>
      <c r="AV653" s="114" t="e">
        <f>IF(#REF!="zákl. přenesená",J653,0)</f>
        <v>#REF!</v>
      </c>
      <c r="AW653" s="114" t="e">
        <f>IF(#REF!="sníž. přenesená",J653,0)</f>
        <v>#REF!</v>
      </c>
      <c r="AX653" s="114" t="e">
        <f>IF(#REF!="nulová",J653,0)</f>
        <v>#REF!</v>
      </c>
      <c r="AY653" s="17" t="s">
        <v>65</v>
      </c>
      <c r="AZ653" s="114">
        <f t="shared" si="31"/>
        <v>0</v>
      </c>
      <c r="BA653" s="17" t="s">
        <v>122</v>
      </c>
      <c r="BB653" s="113" t="s">
        <v>1472</v>
      </c>
    </row>
    <row r="654" spans="2:54" s="1" customFormat="1" ht="16.5" customHeight="1">
      <c r="B654" s="106"/>
      <c r="C654" s="107" t="s">
        <v>1200</v>
      </c>
      <c r="D654" s="107" t="s">
        <v>118</v>
      </c>
      <c r="E654" s="108" t="s">
        <v>1473</v>
      </c>
      <c r="F654" s="109" t="s">
        <v>1474</v>
      </c>
      <c r="G654" s="110" t="s">
        <v>1438</v>
      </c>
      <c r="H654" s="111"/>
      <c r="I654" s="112">
        <v>17</v>
      </c>
      <c r="J654" s="154">
        <f t="shared" si="30"/>
        <v>0</v>
      </c>
      <c r="K654" s="184"/>
      <c r="L654" s="161"/>
      <c r="M654" s="184">
        <v>0</v>
      </c>
      <c r="N654" s="161">
        <f t="shared" si="25"/>
        <v>0</v>
      </c>
      <c r="O654" s="159">
        <f t="shared" si="26"/>
        <v>0</v>
      </c>
      <c r="P654" s="160">
        <f t="shared" si="27"/>
        <v>0</v>
      </c>
      <c r="Q654" s="169"/>
      <c r="AG654" s="113" t="s">
        <v>122</v>
      </c>
      <c r="AI654" s="113" t="s">
        <v>118</v>
      </c>
      <c r="AJ654" s="113" t="s">
        <v>67</v>
      </c>
      <c r="AN654" s="17" t="s">
        <v>116</v>
      </c>
      <c r="AT654" s="114" t="e">
        <f>IF(#REF!="základní",J654,0)</f>
        <v>#REF!</v>
      </c>
      <c r="AU654" s="114" t="e">
        <f>IF(#REF!="snížená",J654,0)</f>
        <v>#REF!</v>
      </c>
      <c r="AV654" s="114" t="e">
        <f>IF(#REF!="zákl. přenesená",J654,0)</f>
        <v>#REF!</v>
      </c>
      <c r="AW654" s="114" t="e">
        <f>IF(#REF!="sníž. přenesená",J654,0)</f>
        <v>#REF!</v>
      </c>
      <c r="AX654" s="114" t="e">
        <f>IF(#REF!="nulová",J654,0)</f>
        <v>#REF!</v>
      </c>
      <c r="AY654" s="17" t="s">
        <v>65</v>
      </c>
      <c r="AZ654" s="114">
        <f t="shared" si="31"/>
        <v>0</v>
      </c>
      <c r="BA654" s="17" t="s">
        <v>122</v>
      </c>
      <c r="BB654" s="113" t="s">
        <v>1475</v>
      </c>
    </row>
    <row r="655" spans="2:54" s="1" customFormat="1" ht="16.5" customHeight="1">
      <c r="B655" s="106"/>
      <c r="C655" s="107" t="s">
        <v>1476</v>
      </c>
      <c r="D655" s="107" t="s">
        <v>118</v>
      </c>
      <c r="E655" s="108" t="s">
        <v>1477</v>
      </c>
      <c r="F655" s="109" t="s">
        <v>1478</v>
      </c>
      <c r="G655" s="110" t="s">
        <v>595</v>
      </c>
      <c r="H655" s="111"/>
      <c r="I655" s="112">
        <v>485</v>
      </c>
      <c r="J655" s="154">
        <f t="shared" si="30"/>
        <v>0</v>
      </c>
      <c r="K655" s="184"/>
      <c r="L655" s="161"/>
      <c r="M655" s="184">
        <v>0</v>
      </c>
      <c r="N655" s="161">
        <f t="shared" ref="N655:N659" si="32">M655*I655</f>
        <v>0</v>
      </c>
      <c r="O655" s="159">
        <f t="shared" ref="O655:O659" si="33">H655-M655-K655</f>
        <v>0</v>
      </c>
      <c r="P655" s="160">
        <f t="shared" ref="P655:P659" si="34">J655-N655-L655</f>
        <v>0</v>
      </c>
      <c r="Q655" s="169"/>
      <c r="AG655" s="113" t="s">
        <v>122</v>
      </c>
      <c r="AI655" s="113" t="s">
        <v>118</v>
      </c>
      <c r="AJ655" s="113" t="s">
        <v>67</v>
      </c>
      <c r="AN655" s="17" t="s">
        <v>116</v>
      </c>
      <c r="AT655" s="114" t="e">
        <f>IF(#REF!="základní",J655,0)</f>
        <v>#REF!</v>
      </c>
      <c r="AU655" s="114" t="e">
        <f>IF(#REF!="snížená",J655,0)</f>
        <v>#REF!</v>
      </c>
      <c r="AV655" s="114" t="e">
        <f>IF(#REF!="zákl. přenesená",J655,0)</f>
        <v>#REF!</v>
      </c>
      <c r="AW655" s="114" t="e">
        <f>IF(#REF!="sníž. přenesená",J655,0)</f>
        <v>#REF!</v>
      </c>
      <c r="AX655" s="114" t="e">
        <f>IF(#REF!="nulová",J655,0)</f>
        <v>#REF!</v>
      </c>
      <c r="AY655" s="17" t="s">
        <v>65</v>
      </c>
      <c r="AZ655" s="114">
        <f t="shared" si="31"/>
        <v>0</v>
      </c>
      <c r="BA655" s="17" t="s">
        <v>122</v>
      </c>
      <c r="BB655" s="113" t="s">
        <v>1479</v>
      </c>
    </row>
    <row r="656" spans="2:54" s="1" customFormat="1" ht="16.5" customHeight="1">
      <c r="B656" s="106"/>
      <c r="C656" s="107" t="s">
        <v>1203</v>
      </c>
      <c r="D656" s="107" t="s">
        <v>118</v>
      </c>
      <c r="E656" s="108" t="s">
        <v>1480</v>
      </c>
      <c r="F656" s="109" t="s">
        <v>1481</v>
      </c>
      <c r="G656" s="110" t="s">
        <v>595</v>
      </c>
      <c r="H656" s="111"/>
      <c r="I656" s="112">
        <v>700</v>
      </c>
      <c r="J656" s="154">
        <f t="shared" si="30"/>
        <v>0</v>
      </c>
      <c r="K656" s="184"/>
      <c r="L656" s="161"/>
      <c r="M656" s="184">
        <v>0</v>
      </c>
      <c r="N656" s="161">
        <f t="shared" si="32"/>
        <v>0</v>
      </c>
      <c r="O656" s="159">
        <f t="shared" si="33"/>
        <v>0</v>
      </c>
      <c r="P656" s="160">
        <f t="shared" si="34"/>
        <v>0</v>
      </c>
      <c r="Q656" s="169"/>
      <c r="AG656" s="113" t="s">
        <v>122</v>
      </c>
      <c r="AI656" s="113" t="s">
        <v>118</v>
      </c>
      <c r="AJ656" s="113" t="s">
        <v>67</v>
      </c>
      <c r="AN656" s="17" t="s">
        <v>116</v>
      </c>
      <c r="AT656" s="114" t="e">
        <f>IF(#REF!="základní",J656,0)</f>
        <v>#REF!</v>
      </c>
      <c r="AU656" s="114" t="e">
        <f>IF(#REF!="snížená",J656,0)</f>
        <v>#REF!</v>
      </c>
      <c r="AV656" s="114" t="e">
        <f>IF(#REF!="zákl. přenesená",J656,0)</f>
        <v>#REF!</v>
      </c>
      <c r="AW656" s="114" t="e">
        <f>IF(#REF!="sníž. přenesená",J656,0)</f>
        <v>#REF!</v>
      </c>
      <c r="AX656" s="114" t="e">
        <f>IF(#REF!="nulová",J656,0)</f>
        <v>#REF!</v>
      </c>
      <c r="AY656" s="17" t="s">
        <v>65</v>
      </c>
      <c r="AZ656" s="114">
        <f t="shared" si="31"/>
        <v>0</v>
      </c>
      <c r="BA656" s="17" t="s">
        <v>122</v>
      </c>
      <c r="BB656" s="113" t="s">
        <v>1482</v>
      </c>
    </row>
    <row r="657" spans="2:54" s="1" customFormat="1" ht="16.5" customHeight="1">
      <c r="B657" s="106"/>
      <c r="C657" s="107" t="s">
        <v>1483</v>
      </c>
      <c r="D657" s="107" t="s">
        <v>118</v>
      </c>
      <c r="E657" s="108" t="s">
        <v>1484</v>
      </c>
      <c r="F657" s="109" t="s">
        <v>1485</v>
      </c>
      <c r="G657" s="110" t="s">
        <v>1438</v>
      </c>
      <c r="H657" s="111"/>
      <c r="I657" s="112">
        <v>17</v>
      </c>
      <c r="J657" s="154">
        <f t="shared" si="30"/>
        <v>0</v>
      </c>
      <c r="K657" s="184"/>
      <c r="L657" s="161"/>
      <c r="M657" s="184">
        <v>0</v>
      </c>
      <c r="N657" s="161">
        <f t="shared" si="32"/>
        <v>0</v>
      </c>
      <c r="O657" s="159">
        <f t="shared" si="33"/>
        <v>0</v>
      </c>
      <c r="P657" s="160">
        <f t="shared" si="34"/>
        <v>0</v>
      </c>
      <c r="Q657" s="169"/>
      <c r="AG657" s="113" t="s">
        <v>122</v>
      </c>
      <c r="AI657" s="113" t="s">
        <v>118</v>
      </c>
      <c r="AJ657" s="113" t="s">
        <v>67</v>
      </c>
      <c r="AN657" s="17" t="s">
        <v>116</v>
      </c>
      <c r="AT657" s="114" t="e">
        <f>IF(#REF!="základní",J657,0)</f>
        <v>#REF!</v>
      </c>
      <c r="AU657" s="114" t="e">
        <f>IF(#REF!="snížená",J657,0)</f>
        <v>#REF!</v>
      </c>
      <c r="AV657" s="114" t="e">
        <f>IF(#REF!="zákl. přenesená",J657,0)</f>
        <v>#REF!</v>
      </c>
      <c r="AW657" s="114" t="e">
        <f>IF(#REF!="sníž. přenesená",J657,0)</f>
        <v>#REF!</v>
      </c>
      <c r="AX657" s="114" t="e">
        <f>IF(#REF!="nulová",J657,0)</f>
        <v>#REF!</v>
      </c>
      <c r="AY657" s="17" t="s">
        <v>65</v>
      </c>
      <c r="AZ657" s="114">
        <f t="shared" si="31"/>
        <v>0</v>
      </c>
      <c r="BA657" s="17" t="s">
        <v>122</v>
      </c>
      <c r="BB657" s="113" t="s">
        <v>1486</v>
      </c>
    </row>
    <row r="658" spans="2:54" s="11" customFormat="1" ht="22.95" customHeight="1">
      <c r="B658" s="97"/>
      <c r="D658" s="98" t="s">
        <v>56</v>
      </c>
      <c r="E658" s="104" t="s">
        <v>1487</v>
      </c>
      <c r="F658" s="104" t="s">
        <v>1488</v>
      </c>
      <c r="I658" s="100"/>
      <c r="J658" s="105">
        <f>AZ658</f>
        <v>0</v>
      </c>
      <c r="K658" s="189"/>
      <c r="L658" s="177"/>
      <c r="M658" s="189"/>
      <c r="N658" s="161"/>
      <c r="O658" s="159"/>
      <c r="P658" s="160"/>
      <c r="Q658" s="220"/>
      <c r="AG658" s="98" t="s">
        <v>65</v>
      </c>
      <c r="AI658" s="102" t="s">
        <v>56</v>
      </c>
      <c r="AJ658" s="102" t="s">
        <v>65</v>
      </c>
      <c r="AN658" s="98" t="s">
        <v>116</v>
      </c>
      <c r="AZ658" s="103">
        <f>AZ659</f>
        <v>0</v>
      </c>
    </row>
    <row r="659" spans="2:54" s="1" customFormat="1" ht="16.2" customHeight="1">
      <c r="B659" s="106"/>
      <c r="C659" s="107" t="s">
        <v>1206</v>
      </c>
      <c r="D659" s="107" t="s">
        <v>118</v>
      </c>
      <c r="E659" s="108" t="s">
        <v>1489</v>
      </c>
      <c r="F659" s="109" t="s">
        <v>1490</v>
      </c>
      <c r="G659" s="110" t="s">
        <v>599</v>
      </c>
      <c r="H659" s="111"/>
      <c r="I659" s="112">
        <v>9450</v>
      </c>
      <c r="J659" s="154">
        <f>ROUND(I659*H659,2)</f>
        <v>0</v>
      </c>
      <c r="K659" s="184"/>
      <c r="L659" s="161"/>
      <c r="M659" s="184">
        <v>0</v>
      </c>
      <c r="N659" s="161">
        <f t="shared" si="32"/>
        <v>0</v>
      </c>
      <c r="O659" s="159">
        <f t="shared" si="33"/>
        <v>0</v>
      </c>
      <c r="P659" s="160">
        <f t="shared" si="34"/>
        <v>0</v>
      </c>
      <c r="Q659" s="169"/>
      <c r="AG659" s="113" t="s">
        <v>122</v>
      </c>
      <c r="AI659" s="113" t="s">
        <v>118</v>
      </c>
      <c r="AJ659" s="113" t="s">
        <v>67</v>
      </c>
      <c r="AN659" s="17" t="s">
        <v>116</v>
      </c>
      <c r="AT659" s="114" t="e">
        <f>IF(#REF!="základní",J659,0)</f>
        <v>#REF!</v>
      </c>
      <c r="AU659" s="114" t="e">
        <f>IF(#REF!="snížená",J659,0)</f>
        <v>#REF!</v>
      </c>
      <c r="AV659" s="114" t="e">
        <f>IF(#REF!="zákl. přenesená",J659,0)</f>
        <v>#REF!</v>
      </c>
      <c r="AW659" s="114" t="e">
        <f>IF(#REF!="sníž. přenesená",J659,0)</f>
        <v>#REF!</v>
      </c>
      <c r="AX659" s="114" t="e">
        <f>IF(#REF!="nulová",J659,0)</f>
        <v>#REF!</v>
      </c>
      <c r="AY659" s="17" t="s">
        <v>65</v>
      </c>
      <c r="AZ659" s="114">
        <f>ROUND(I659*H659,2)</f>
        <v>0</v>
      </c>
      <c r="BA659" s="17" t="s">
        <v>122</v>
      </c>
      <c r="BB659" s="113" t="s">
        <v>1491</v>
      </c>
    </row>
    <row r="660" spans="2:54" s="1" customFormat="1" ht="16.2" customHeight="1">
      <c r="B660" s="106"/>
      <c r="C660" s="11"/>
      <c r="D660" s="98" t="s">
        <v>56</v>
      </c>
      <c r="E660" s="104" t="s">
        <v>1859</v>
      </c>
      <c r="F660" s="104" t="s">
        <v>1860</v>
      </c>
      <c r="G660" s="11"/>
      <c r="H660" s="11"/>
      <c r="I660" s="11"/>
      <c r="J660" s="105">
        <f>J661</f>
        <v>0</v>
      </c>
      <c r="K660" s="184"/>
      <c r="L660" s="161"/>
      <c r="M660" s="184"/>
      <c r="N660" s="161"/>
      <c r="O660" s="159"/>
      <c r="P660" s="160"/>
      <c r="Q660" s="169"/>
      <c r="AG660" s="113"/>
      <c r="AI660" s="113"/>
      <c r="AJ660" s="113"/>
      <c r="AN660" s="17"/>
      <c r="AT660" s="114"/>
      <c r="AU660" s="114"/>
      <c r="AV660" s="114"/>
      <c r="AW660" s="114"/>
      <c r="AX660" s="114"/>
      <c r="AY660" s="17"/>
      <c r="AZ660" s="114"/>
      <c r="BA660" s="17"/>
      <c r="BB660" s="113"/>
    </row>
    <row r="661" spans="2:54" s="1" customFormat="1" ht="16.2" customHeight="1">
      <c r="B661" s="106"/>
      <c r="C661" s="107" t="s">
        <v>1861</v>
      </c>
      <c r="D661" s="107" t="s">
        <v>118</v>
      </c>
      <c r="E661" s="108" t="s">
        <v>1862</v>
      </c>
      <c r="F661" s="109" t="s">
        <v>1863</v>
      </c>
      <c r="G661" s="110" t="s">
        <v>378</v>
      </c>
      <c r="H661" s="111">
        <v>0</v>
      </c>
      <c r="I661" s="249">
        <v>1998800</v>
      </c>
      <c r="J661" s="249">
        <f>ROUND(I661*H661,2)</f>
        <v>0</v>
      </c>
      <c r="K661" s="184">
        <v>1</v>
      </c>
      <c r="L661" s="161">
        <v>1998800</v>
      </c>
      <c r="M661" s="184">
        <v>0</v>
      </c>
      <c r="N661" s="161"/>
      <c r="O661" s="159">
        <f t="shared" ref="O661" si="35">H661-M661-K661</f>
        <v>-1</v>
      </c>
      <c r="P661" s="160">
        <f t="shared" ref="P661" si="36">J661-N661-L661</f>
        <v>-1998800</v>
      </c>
      <c r="Q661" s="169"/>
      <c r="AG661" s="113"/>
      <c r="AI661" s="113"/>
      <c r="AJ661" s="113"/>
      <c r="AN661" s="17"/>
      <c r="AT661" s="114"/>
      <c r="AU661" s="114"/>
      <c r="AV661" s="114"/>
      <c r="AW661" s="114"/>
      <c r="AX661" s="114"/>
      <c r="AY661" s="17"/>
      <c r="AZ661" s="114"/>
      <c r="BA661" s="17"/>
      <c r="BB661" s="113"/>
    </row>
    <row r="662" spans="2:54" s="1" customFormat="1" ht="16.2" customHeight="1">
      <c r="B662" s="106"/>
      <c r="C662" s="12"/>
      <c r="D662" s="116" t="s">
        <v>123</v>
      </c>
      <c r="E662" s="117" t="s">
        <v>1</v>
      </c>
      <c r="F662" s="118" t="s">
        <v>1864</v>
      </c>
      <c r="G662" s="12"/>
      <c r="H662" s="119">
        <v>1</v>
      </c>
      <c r="I662" s="12"/>
      <c r="J662" s="12"/>
      <c r="K662" s="184"/>
      <c r="L662" s="161"/>
      <c r="M662" s="184"/>
      <c r="N662" s="161"/>
      <c r="O662" s="159"/>
      <c r="P662" s="160"/>
      <c r="Q662" s="169"/>
      <c r="AG662" s="113"/>
      <c r="AI662" s="113"/>
      <c r="AJ662" s="113"/>
      <c r="AN662" s="17"/>
      <c r="AT662" s="114"/>
      <c r="AU662" s="114"/>
      <c r="AV662" s="114"/>
      <c r="AW662" s="114"/>
      <c r="AX662" s="114"/>
      <c r="AY662" s="17"/>
      <c r="AZ662" s="114"/>
      <c r="BA662" s="17"/>
      <c r="BB662" s="113"/>
    </row>
    <row r="663" spans="2:54" s="1" customFormat="1" ht="6.9" customHeight="1">
      <c r="B663" s="43"/>
      <c r="C663" s="44"/>
      <c r="D663" s="44"/>
      <c r="E663" s="44"/>
      <c r="F663" s="44"/>
      <c r="G663" s="44"/>
      <c r="H663" s="44"/>
      <c r="K663" s="184"/>
      <c r="L663" s="161"/>
      <c r="M663" s="184"/>
      <c r="N663" s="147"/>
      <c r="O663" s="147"/>
      <c r="P663" s="147"/>
      <c r="Q663" s="169"/>
    </row>
    <row r="664" spans="2:54" s="156" customFormat="1" ht="15" customHeight="1">
      <c r="I664" s="157" t="s">
        <v>1842</v>
      </c>
      <c r="J664" s="158">
        <f>J134</f>
        <v>61864</v>
      </c>
      <c r="K664" s="163"/>
      <c r="L664" s="162">
        <f t="shared" ref="L664:N664" si="37">SUM(L137:L663)</f>
        <v>6996898.5300000003</v>
      </c>
      <c r="M664" s="163"/>
      <c r="N664" s="162">
        <f t="shared" si="37"/>
        <v>209795</v>
      </c>
      <c r="O664" s="162"/>
      <c r="P664" s="162">
        <f>SUM(P137:P663)</f>
        <v>-6996898.5300000003</v>
      </c>
      <c r="Q664" s="225"/>
    </row>
    <row r="666" spans="2:54">
      <c r="I666" t="s">
        <v>1850</v>
      </c>
      <c r="J666" s="215">
        <f>J661+J612+J610+J517+J516+J513+J490+J487+J401+J398+J383+J286+J280+J268+J248+J173</f>
        <v>209795</v>
      </c>
    </row>
    <row r="667" spans="2:54">
      <c r="I667" t="s">
        <v>1851</v>
      </c>
      <c r="J667" s="215">
        <f>J207+J211+J215+J220+J225+J228+J234+J239+J309+J313+J362+J365+J368+J371+J374+J380+J386+J389+J390+J404+J491+J508+J511+J512+J523+J527+J585+J645</f>
        <v>-147931</v>
      </c>
    </row>
    <row r="668" spans="2:54">
      <c r="P668" s="215"/>
    </row>
    <row r="669" spans="2:54">
      <c r="P669" s="242"/>
    </row>
  </sheetData>
  <autoFilter ref="C133:J659" xr:uid="{00000000-0009-0000-0000-000004000000}"/>
  <mergeCells count="13">
    <mergeCell ref="K134:P134"/>
    <mergeCell ref="K135:L135"/>
    <mergeCell ref="M135:N135"/>
    <mergeCell ref="O135:P135"/>
    <mergeCell ref="E87:H87"/>
    <mergeCell ref="E124:H124"/>
    <mergeCell ref="E126:H126"/>
    <mergeCell ref="E85:H85"/>
    <mergeCell ref="K2:M2"/>
    <mergeCell ref="E7:H7"/>
    <mergeCell ref="E9:H9"/>
    <mergeCell ref="E18:H18"/>
    <mergeCell ref="E27:H27"/>
  </mergeCells>
  <pageMargins left="0.39370078740157483" right="0.39370078740157483" top="0.39370078740157483" bottom="0.39370078740157483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BD170"/>
  <sheetViews>
    <sheetView showGridLines="0" topLeftCell="A156" workbookViewId="0">
      <selection activeCell="U179" sqref="U179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12.85546875" hidden="1" customWidth="1"/>
    <col min="12" max="12" width="17.140625" style="168" hidden="1" customWidth="1"/>
    <col min="13" max="13" width="13.140625" hidden="1" customWidth="1"/>
    <col min="14" max="14" width="16.28515625" hidden="1" customWidth="1"/>
    <col min="15" max="15" width="12.28515625" hidden="1" customWidth="1"/>
    <col min="16" max="16" width="16.28515625" hidden="1" customWidth="1"/>
    <col min="17" max="17" width="11" customWidth="1"/>
    <col min="18" max="18" width="15" customWidth="1"/>
    <col min="19" max="19" width="16.28515625" customWidth="1"/>
    <col min="20" max="20" width="11" customWidth="1"/>
    <col min="21" max="21" width="15" customWidth="1"/>
    <col min="22" max="22" width="16.28515625" customWidth="1"/>
    <col min="35" max="56" width="9.28515625" hidden="1"/>
  </cols>
  <sheetData>
    <row r="1" spans="2:37" hidden="1"/>
    <row r="2" spans="2:37" ht="36.9" hidden="1" customHeight="1">
      <c r="K2" s="270" t="s">
        <v>4</v>
      </c>
      <c r="L2" s="271"/>
      <c r="M2" s="271"/>
      <c r="AK2" s="17" t="s">
        <v>79</v>
      </c>
    </row>
    <row r="3" spans="2:37" ht="6.9" hidden="1" customHeight="1">
      <c r="B3" s="18"/>
      <c r="C3" s="19"/>
      <c r="D3" s="19"/>
      <c r="E3" s="19"/>
      <c r="F3" s="19"/>
      <c r="G3" s="19"/>
      <c r="H3" s="19"/>
      <c r="I3" s="19"/>
      <c r="J3" s="19"/>
      <c r="K3" s="20"/>
      <c r="AK3" s="17" t="s">
        <v>67</v>
      </c>
    </row>
    <row r="4" spans="2:37" ht="24.9" hidden="1" customHeight="1">
      <c r="B4" s="20"/>
      <c r="D4" s="21" t="s">
        <v>93</v>
      </c>
      <c r="K4" s="20"/>
      <c r="AK4" s="17" t="s">
        <v>2</v>
      </c>
    </row>
    <row r="5" spans="2:37" ht="6.9" hidden="1" customHeight="1">
      <c r="B5" s="20"/>
      <c r="K5" s="20"/>
    </row>
    <row r="6" spans="2:37" ht="12" hidden="1" customHeight="1">
      <c r="B6" s="20"/>
      <c r="D6" s="26" t="s">
        <v>14</v>
      </c>
      <c r="K6" s="20"/>
    </row>
    <row r="7" spans="2:37" ht="16.5" hidden="1" customHeight="1">
      <c r="B7" s="20"/>
      <c r="E7" s="292" t="str">
        <f>'Rekapitulace stavby'!K6</f>
        <v>Králův Dvůr - Průmyslova zóna západ -Technicka vybavenost</v>
      </c>
      <c r="F7" s="293"/>
      <c r="G7" s="293"/>
      <c r="H7" s="293"/>
      <c r="K7" s="20"/>
    </row>
    <row r="8" spans="2:37" s="1" customFormat="1" ht="12" hidden="1" customHeight="1">
      <c r="B8" s="31"/>
      <c r="D8" s="26" t="s">
        <v>94</v>
      </c>
      <c r="K8" s="31"/>
      <c r="L8" s="169"/>
    </row>
    <row r="9" spans="2:37" s="1" customFormat="1" ht="16.5" hidden="1" customHeight="1">
      <c r="B9" s="31"/>
      <c r="E9" s="277" t="s">
        <v>1492</v>
      </c>
      <c r="F9" s="294"/>
      <c r="G9" s="294"/>
      <c r="H9" s="294"/>
      <c r="K9" s="31"/>
      <c r="L9" s="169"/>
    </row>
    <row r="10" spans="2:37" s="1" customFormat="1" hidden="1">
      <c r="B10" s="31"/>
      <c r="K10" s="31"/>
      <c r="L10" s="169"/>
    </row>
    <row r="11" spans="2:37" s="1" customFormat="1" ht="12" hidden="1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K11" s="31"/>
      <c r="L11" s="169"/>
    </row>
    <row r="12" spans="2:37" s="1" customFormat="1" ht="12" hidden="1" customHeight="1">
      <c r="B12" s="31"/>
      <c r="D12" s="26" t="s">
        <v>18</v>
      </c>
      <c r="F12" s="24" t="s">
        <v>19</v>
      </c>
      <c r="I12" s="26" t="s">
        <v>20</v>
      </c>
      <c r="J12" s="51" t="str">
        <f>'Rekapitulace stavby'!AN8</f>
        <v>14. 2. 2025</v>
      </c>
      <c r="K12" s="31"/>
      <c r="L12" s="169"/>
    </row>
    <row r="13" spans="2:37" s="1" customFormat="1" ht="10.95" hidden="1" customHeight="1">
      <c r="B13" s="31"/>
      <c r="K13" s="31"/>
      <c r="L13" s="169"/>
    </row>
    <row r="14" spans="2:37" s="1" customFormat="1" ht="12" hidden="1" customHeight="1">
      <c r="B14" s="31"/>
      <c r="D14" s="26" t="s">
        <v>22</v>
      </c>
      <c r="I14" s="26" t="s">
        <v>23</v>
      </c>
      <c r="J14" s="24" t="str">
        <f>IF('Rekapitulace stavby'!AN10="","",'Rekapitulace stavby'!AN10)</f>
        <v/>
      </c>
      <c r="K14" s="31"/>
      <c r="L14" s="169"/>
    </row>
    <row r="15" spans="2:37" s="1" customFormat="1" ht="18" hidden="1" customHeight="1">
      <c r="B15" s="31"/>
      <c r="E15" s="24" t="str">
        <f>IF('Rekapitulace stavby'!E11="","",'Rekapitulace stavby'!E11)</f>
        <v xml:space="preserve"> </v>
      </c>
      <c r="I15" s="26" t="s">
        <v>24</v>
      </c>
      <c r="J15" s="24" t="str">
        <f>IF('Rekapitulace stavby'!AN11="","",'Rekapitulace stavby'!AN11)</f>
        <v/>
      </c>
      <c r="K15" s="31"/>
      <c r="L15" s="169"/>
    </row>
    <row r="16" spans="2:37" s="1" customFormat="1" ht="6.9" hidden="1" customHeight="1">
      <c r="B16" s="31"/>
      <c r="K16" s="31"/>
      <c r="L16" s="169"/>
    </row>
    <row r="17" spans="2:12" s="1" customFormat="1" ht="12" hidden="1" customHeight="1">
      <c r="B17" s="31"/>
      <c r="D17" s="26" t="s">
        <v>25</v>
      </c>
      <c r="I17" s="26" t="s">
        <v>23</v>
      </c>
      <c r="J17" s="27" t="str">
        <f>'Rekapitulace stavby'!AN13</f>
        <v>Vyplň údaj</v>
      </c>
      <c r="K17" s="31"/>
      <c r="L17" s="169"/>
    </row>
    <row r="18" spans="2:12" s="1" customFormat="1" ht="18" hidden="1" customHeight="1">
      <c r="B18" s="31"/>
      <c r="E18" s="295" t="str">
        <f>'Rekapitulace stavby'!E14</f>
        <v>Vyplň údaj</v>
      </c>
      <c r="F18" s="275"/>
      <c r="G18" s="275"/>
      <c r="H18" s="275"/>
      <c r="I18" s="26" t="s">
        <v>24</v>
      </c>
      <c r="J18" s="27" t="str">
        <f>'Rekapitulace stavby'!AN14</f>
        <v>Vyplň údaj</v>
      </c>
      <c r="K18" s="31"/>
      <c r="L18" s="169"/>
    </row>
    <row r="19" spans="2:12" s="1" customFormat="1" ht="6.9" hidden="1" customHeight="1">
      <c r="B19" s="31"/>
      <c r="K19" s="31"/>
      <c r="L19" s="169"/>
    </row>
    <row r="20" spans="2:12" s="1" customFormat="1" ht="12" hidden="1" customHeight="1">
      <c r="B20" s="31"/>
      <c r="D20" s="26" t="s">
        <v>27</v>
      </c>
      <c r="I20" s="26" t="s">
        <v>23</v>
      </c>
      <c r="J20" s="24" t="str">
        <f>IF('Rekapitulace stavby'!AN16="","",'Rekapitulace stavby'!AN16)</f>
        <v/>
      </c>
      <c r="K20" s="31"/>
      <c r="L20" s="169"/>
    </row>
    <row r="21" spans="2:12" s="1" customFormat="1" ht="18" hidden="1" customHeight="1">
      <c r="B21" s="31"/>
      <c r="E21" s="24" t="str">
        <f>IF('Rekapitulace stavby'!E17="","",'Rekapitulace stavby'!E17)</f>
        <v xml:space="preserve"> </v>
      </c>
      <c r="I21" s="26" t="s">
        <v>24</v>
      </c>
      <c r="J21" s="24" t="str">
        <f>IF('Rekapitulace stavby'!AN17="","",'Rekapitulace stavby'!AN17)</f>
        <v/>
      </c>
      <c r="K21" s="31"/>
      <c r="L21" s="169"/>
    </row>
    <row r="22" spans="2:12" s="1" customFormat="1" ht="6.9" hidden="1" customHeight="1">
      <c r="B22" s="31"/>
      <c r="K22" s="31"/>
      <c r="L22" s="169"/>
    </row>
    <row r="23" spans="2:12" s="1" customFormat="1" ht="12" hidden="1" customHeight="1">
      <c r="B23" s="31"/>
      <c r="D23" s="26" t="s">
        <v>29</v>
      </c>
      <c r="I23" s="26" t="s">
        <v>23</v>
      </c>
      <c r="J23" s="24" t="str">
        <f>IF('Rekapitulace stavby'!AN19="","",'Rekapitulace stavby'!AN19)</f>
        <v/>
      </c>
      <c r="K23" s="31"/>
      <c r="L23" s="169"/>
    </row>
    <row r="24" spans="2:12" s="1" customFormat="1" ht="18" hidden="1" customHeight="1">
      <c r="B24" s="31"/>
      <c r="E24" s="24" t="str">
        <f>IF('Rekapitulace stavby'!E20="","",'Rekapitulace stavby'!E20)</f>
        <v xml:space="preserve"> </v>
      </c>
      <c r="I24" s="26" t="s">
        <v>24</v>
      </c>
      <c r="J24" s="24" t="str">
        <f>IF('Rekapitulace stavby'!AN20="","",'Rekapitulace stavby'!AN20)</f>
        <v/>
      </c>
      <c r="K24" s="31"/>
      <c r="L24" s="169"/>
    </row>
    <row r="25" spans="2:12" s="1" customFormat="1" ht="6.9" hidden="1" customHeight="1">
      <c r="B25" s="31"/>
      <c r="K25" s="31"/>
      <c r="L25" s="169"/>
    </row>
    <row r="26" spans="2:12" s="1" customFormat="1" ht="12" hidden="1" customHeight="1">
      <c r="B26" s="31"/>
      <c r="D26" s="26" t="s">
        <v>30</v>
      </c>
      <c r="K26" s="31"/>
      <c r="L26" s="169"/>
    </row>
    <row r="27" spans="2:12" s="7" customFormat="1" ht="16.5" hidden="1" customHeight="1">
      <c r="B27" s="69"/>
      <c r="E27" s="263" t="s">
        <v>1</v>
      </c>
      <c r="F27" s="263"/>
      <c r="G27" s="263"/>
      <c r="H27" s="263"/>
      <c r="K27" s="69"/>
      <c r="L27" s="170"/>
    </row>
    <row r="28" spans="2:12" s="1" customFormat="1" ht="6.9" hidden="1" customHeight="1">
      <c r="B28" s="31"/>
      <c r="K28" s="31"/>
      <c r="L28" s="169"/>
    </row>
    <row r="29" spans="2:12" s="1" customFormat="1" ht="6.9" hidden="1" customHeight="1">
      <c r="B29" s="31"/>
      <c r="D29" s="52"/>
      <c r="E29" s="52"/>
      <c r="F29" s="52"/>
      <c r="G29" s="52"/>
      <c r="H29" s="52"/>
      <c r="I29" s="52"/>
      <c r="J29" s="52"/>
      <c r="K29" s="31"/>
      <c r="L29" s="169"/>
    </row>
    <row r="30" spans="2:12" s="1" customFormat="1" ht="25.35" hidden="1" customHeight="1">
      <c r="B30" s="31"/>
      <c r="D30" s="70" t="s">
        <v>31</v>
      </c>
      <c r="J30" s="59">
        <f>ROUND(J120, 2)</f>
        <v>0</v>
      </c>
      <c r="K30" s="31"/>
      <c r="L30" s="169"/>
    </row>
    <row r="31" spans="2:12" s="1" customFormat="1" ht="6.9" hidden="1" customHeight="1">
      <c r="B31" s="31"/>
      <c r="D31" s="52"/>
      <c r="E31" s="52"/>
      <c r="F31" s="52"/>
      <c r="G31" s="52"/>
      <c r="H31" s="52"/>
      <c r="I31" s="52"/>
      <c r="J31" s="52"/>
      <c r="K31" s="31"/>
      <c r="L31" s="169"/>
    </row>
    <row r="32" spans="2:12" s="1" customFormat="1" ht="14.4" hidden="1" customHeight="1">
      <c r="B32" s="31"/>
      <c r="F32" s="34" t="s">
        <v>33</v>
      </c>
      <c r="I32" s="34" t="s">
        <v>32</v>
      </c>
      <c r="J32" s="34" t="s">
        <v>34</v>
      </c>
      <c r="K32" s="31"/>
      <c r="L32" s="169"/>
    </row>
    <row r="33" spans="2:12" s="1" customFormat="1" ht="14.4" hidden="1" customHeight="1">
      <c r="B33" s="31"/>
      <c r="D33" s="53" t="s">
        <v>35</v>
      </c>
      <c r="E33" s="26" t="s">
        <v>36</v>
      </c>
      <c r="F33" s="71" t="e">
        <f>ROUND((SUM(AV120:AV168)),  2)</f>
        <v>#REF!</v>
      </c>
      <c r="I33" s="72">
        <v>0.21</v>
      </c>
      <c r="J33" s="71" t="e">
        <f>ROUND(((SUM(AV120:AV168))*I33),  2)</f>
        <v>#REF!</v>
      </c>
      <c r="K33" s="31"/>
      <c r="L33" s="169"/>
    </row>
    <row r="34" spans="2:12" s="1" customFormat="1" ht="14.4" hidden="1" customHeight="1">
      <c r="B34" s="31"/>
      <c r="E34" s="26" t="s">
        <v>37</v>
      </c>
      <c r="F34" s="71" t="e">
        <f>ROUND((SUM(AW120:AW168)),  2)</f>
        <v>#REF!</v>
      </c>
      <c r="I34" s="72">
        <v>0.12</v>
      </c>
      <c r="J34" s="71" t="e">
        <f>ROUND(((SUM(AW120:AW168))*I34),  2)</f>
        <v>#REF!</v>
      </c>
      <c r="K34" s="31"/>
      <c r="L34" s="169"/>
    </row>
    <row r="35" spans="2:12" s="1" customFormat="1" ht="14.4" hidden="1" customHeight="1">
      <c r="B35" s="31"/>
      <c r="E35" s="26" t="s">
        <v>38</v>
      </c>
      <c r="F35" s="71" t="e">
        <f>ROUND((SUM(AX120:AX168)),  2)</f>
        <v>#REF!</v>
      </c>
      <c r="I35" s="72">
        <v>0.21</v>
      </c>
      <c r="J35" s="71">
        <f>0</f>
        <v>0</v>
      </c>
      <c r="K35" s="31"/>
      <c r="L35" s="169"/>
    </row>
    <row r="36" spans="2:12" s="1" customFormat="1" ht="14.4" hidden="1" customHeight="1">
      <c r="B36" s="31"/>
      <c r="E36" s="26" t="s">
        <v>39</v>
      </c>
      <c r="F36" s="71" t="e">
        <f>ROUND((SUM(AY120:AY168)),  2)</f>
        <v>#REF!</v>
      </c>
      <c r="I36" s="72">
        <v>0.12</v>
      </c>
      <c r="J36" s="71">
        <f>0</f>
        <v>0</v>
      </c>
      <c r="K36" s="31"/>
      <c r="L36" s="169"/>
    </row>
    <row r="37" spans="2:12" s="1" customFormat="1" ht="14.4" hidden="1" customHeight="1">
      <c r="B37" s="31"/>
      <c r="E37" s="26" t="s">
        <v>40</v>
      </c>
      <c r="F37" s="71" t="e">
        <f>ROUND((SUM(AZ120:AZ168)),  2)</f>
        <v>#REF!</v>
      </c>
      <c r="I37" s="72">
        <v>0</v>
      </c>
      <c r="J37" s="71">
        <f>0</f>
        <v>0</v>
      </c>
      <c r="K37" s="31"/>
      <c r="L37" s="169"/>
    </row>
    <row r="38" spans="2:12" s="1" customFormat="1" ht="6.9" hidden="1" customHeight="1">
      <c r="B38" s="31"/>
      <c r="K38" s="31"/>
      <c r="L38" s="169"/>
    </row>
    <row r="39" spans="2:12" s="1" customFormat="1" ht="25.35" hidden="1" customHeight="1">
      <c r="B39" s="31"/>
      <c r="C39" s="73"/>
      <c r="D39" s="74" t="s">
        <v>41</v>
      </c>
      <c r="E39" s="54"/>
      <c r="F39" s="54"/>
      <c r="G39" s="75" t="s">
        <v>42</v>
      </c>
      <c r="H39" s="76" t="s">
        <v>43</v>
      </c>
      <c r="I39" s="54"/>
      <c r="J39" s="77" t="e">
        <f>SUM(J30:J37)</f>
        <v>#REF!</v>
      </c>
      <c r="K39" s="31"/>
      <c r="L39" s="169"/>
    </row>
    <row r="40" spans="2:12" s="1" customFormat="1" ht="14.4" hidden="1" customHeight="1">
      <c r="B40" s="31"/>
      <c r="K40" s="31"/>
      <c r="L40" s="169"/>
    </row>
    <row r="41" spans="2:12" ht="14.4" hidden="1" customHeight="1">
      <c r="B41" s="20"/>
      <c r="K41" s="20"/>
    </row>
    <row r="42" spans="2:12" ht="14.4" hidden="1" customHeight="1">
      <c r="B42" s="20"/>
      <c r="K42" s="20"/>
    </row>
    <row r="43" spans="2:12" ht="14.4" hidden="1" customHeight="1">
      <c r="B43" s="20"/>
      <c r="K43" s="20"/>
    </row>
    <row r="44" spans="2:12" ht="14.4" hidden="1" customHeight="1">
      <c r="B44" s="20"/>
      <c r="K44" s="20"/>
    </row>
    <row r="45" spans="2:12" ht="14.4" hidden="1" customHeight="1">
      <c r="B45" s="20"/>
      <c r="K45" s="20"/>
    </row>
    <row r="46" spans="2:12" ht="14.4" hidden="1" customHeight="1">
      <c r="B46" s="20"/>
      <c r="K46" s="20"/>
    </row>
    <row r="47" spans="2:12" ht="14.4" hidden="1" customHeight="1">
      <c r="B47" s="20"/>
      <c r="K47" s="20"/>
    </row>
    <row r="48" spans="2:12" ht="14.4" hidden="1" customHeight="1">
      <c r="B48" s="20"/>
      <c r="K48" s="20"/>
    </row>
    <row r="49" spans="2:12" ht="14.4" hidden="1" customHeight="1">
      <c r="B49" s="20"/>
      <c r="K49" s="20"/>
    </row>
    <row r="50" spans="2:12" s="1" customFormat="1" ht="14.4" hidden="1" customHeight="1">
      <c r="B50" s="31"/>
      <c r="D50" s="40" t="s">
        <v>44</v>
      </c>
      <c r="E50" s="41"/>
      <c r="F50" s="41"/>
      <c r="G50" s="40" t="s">
        <v>45</v>
      </c>
      <c r="H50" s="41"/>
      <c r="I50" s="41"/>
      <c r="J50" s="41"/>
      <c r="K50" s="31"/>
      <c r="L50" s="169"/>
    </row>
    <row r="51" spans="2:12" hidden="1">
      <c r="B51" s="20"/>
      <c r="K51" s="20"/>
    </row>
    <row r="52" spans="2:12" hidden="1">
      <c r="B52" s="20"/>
      <c r="K52" s="20"/>
    </row>
    <row r="53" spans="2:12" hidden="1">
      <c r="B53" s="20"/>
      <c r="K53" s="20"/>
    </row>
    <row r="54" spans="2:12" hidden="1">
      <c r="B54" s="20"/>
      <c r="K54" s="20"/>
    </row>
    <row r="55" spans="2:12" hidden="1">
      <c r="B55" s="20"/>
      <c r="K55" s="20"/>
    </row>
    <row r="56" spans="2:12" hidden="1">
      <c r="B56" s="20"/>
      <c r="K56" s="20"/>
    </row>
    <row r="57" spans="2:12" hidden="1">
      <c r="B57" s="20"/>
      <c r="K57" s="20"/>
    </row>
    <row r="58" spans="2:12" hidden="1">
      <c r="B58" s="20"/>
      <c r="K58" s="20"/>
    </row>
    <row r="59" spans="2:12" hidden="1">
      <c r="B59" s="20"/>
      <c r="K59" s="20"/>
    </row>
    <row r="60" spans="2:12" hidden="1">
      <c r="B60" s="20"/>
      <c r="K60" s="20"/>
    </row>
    <row r="61" spans="2:12" s="1" customFormat="1" ht="13.2" hidden="1">
      <c r="B61" s="31"/>
      <c r="D61" s="42" t="s">
        <v>46</v>
      </c>
      <c r="E61" s="33"/>
      <c r="F61" s="78" t="s">
        <v>47</v>
      </c>
      <c r="G61" s="42" t="s">
        <v>46</v>
      </c>
      <c r="H61" s="33"/>
      <c r="I61" s="33"/>
      <c r="J61" s="79" t="s">
        <v>47</v>
      </c>
      <c r="K61" s="31"/>
      <c r="L61" s="169"/>
    </row>
    <row r="62" spans="2:12" hidden="1">
      <c r="B62" s="20"/>
      <c r="K62" s="20"/>
    </row>
    <row r="63" spans="2:12" hidden="1">
      <c r="B63" s="20"/>
      <c r="K63" s="20"/>
    </row>
    <row r="64" spans="2:12" hidden="1">
      <c r="B64" s="20"/>
      <c r="K64" s="20"/>
    </row>
    <row r="65" spans="2:12" s="1" customFormat="1" ht="13.2" hidden="1">
      <c r="B65" s="31"/>
      <c r="D65" s="40" t="s">
        <v>48</v>
      </c>
      <c r="E65" s="41"/>
      <c r="F65" s="41"/>
      <c r="G65" s="40" t="s">
        <v>49</v>
      </c>
      <c r="H65" s="41"/>
      <c r="I65" s="41"/>
      <c r="J65" s="41"/>
      <c r="K65" s="31"/>
      <c r="L65" s="169"/>
    </row>
    <row r="66" spans="2:12" hidden="1">
      <c r="B66" s="20"/>
      <c r="K66" s="20"/>
    </row>
    <row r="67" spans="2:12" hidden="1">
      <c r="B67" s="20"/>
      <c r="K67" s="20"/>
    </row>
    <row r="68" spans="2:12" hidden="1">
      <c r="B68" s="20"/>
      <c r="K68" s="20"/>
    </row>
    <row r="69" spans="2:12" hidden="1">
      <c r="B69" s="20"/>
      <c r="K69" s="20"/>
    </row>
    <row r="70" spans="2:12" hidden="1">
      <c r="B70" s="20"/>
      <c r="K70" s="20"/>
    </row>
    <row r="71" spans="2:12" hidden="1">
      <c r="B71" s="20"/>
      <c r="K71" s="20"/>
    </row>
    <row r="72" spans="2:12" hidden="1">
      <c r="B72" s="20"/>
      <c r="K72" s="20"/>
    </row>
    <row r="73" spans="2:12" hidden="1">
      <c r="B73" s="20"/>
      <c r="K73" s="20"/>
    </row>
    <row r="74" spans="2:12" hidden="1">
      <c r="B74" s="20"/>
      <c r="K74" s="20"/>
    </row>
    <row r="75" spans="2:12" hidden="1">
      <c r="B75" s="20"/>
      <c r="K75" s="20"/>
    </row>
    <row r="76" spans="2:12" s="1" customFormat="1" ht="13.2" hidden="1">
      <c r="B76" s="31"/>
      <c r="D76" s="42" t="s">
        <v>46</v>
      </c>
      <c r="E76" s="33"/>
      <c r="F76" s="78" t="s">
        <v>47</v>
      </c>
      <c r="G76" s="42" t="s">
        <v>46</v>
      </c>
      <c r="H76" s="33"/>
      <c r="I76" s="33"/>
      <c r="J76" s="79" t="s">
        <v>47</v>
      </c>
      <c r="K76" s="31"/>
      <c r="L76" s="169"/>
    </row>
    <row r="77" spans="2:12" s="1" customFormat="1" ht="14.4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31"/>
      <c r="L77" s="169"/>
    </row>
    <row r="78" spans="2:12" hidden="1"/>
    <row r="79" spans="2:12" hidden="1"/>
    <row r="80" spans="2:12" hidden="1"/>
    <row r="81" spans="2:38" s="1" customFormat="1" ht="6.9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31"/>
      <c r="L81" s="169"/>
    </row>
    <row r="82" spans="2:38" s="1" customFormat="1" ht="24.9" hidden="1" customHeight="1">
      <c r="B82" s="31"/>
      <c r="C82" s="21" t="s">
        <v>96</v>
      </c>
      <c r="K82" s="31"/>
      <c r="L82" s="169"/>
    </row>
    <row r="83" spans="2:38" s="1" customFormat="1" ht="6.9" hidden="1" customHeight="1">
      <c r="B83" s="31"/>
      <c r="K83" s="31"/>
      <c r="L83" s="169"/>
    </row>
    <row r="84" spans="2:38" s="1" customFormat="1" ht="12" hidden="1" customHeight="1">
      <c r="B84" s="31"/>
      <c r="C84" s="26" t="s">
        <v>14</v>
      </c>
      <c r="K84" s="31"/>
      <c r="L84" s="169"/>
    </row>
    <row r="85" spans="2:38" s="1" customFormat="1" ht="16.5" hidden="1" customHeight="1">
      <c r="B85" s="31"/>
      <c r="E85" s="292" t="str">
        <f>E7</f>
        <v>Králův Dvůr - Průmyslova zóna západ -Technicka vybavenost</v>
      </c>
      <c r="F85" s="293"/>
      <c r="G85" s="293"/>
      <c r="H85" s="293"/>
      <c r="K85" s="31"/>
      <c r="L85" s="169"/>
    </row>
    <row r="86" spans="2:38" s="1" customFormat="1" ht="12" hidden="1" customHeight="1">
      <c r="B86" s="31"/>
      <c r="C86" s="26" t="s">
        <v>94</v>
      </c>
      <c r="K86" s="31"/>
      <c r="L86" s="169"/>
    </row>
    <row r="87" spans="2:38" s="1" customFormat="1" ht="16.5" hidden="1" customHeight="1">
      <c r="B87" s="31"/>
      <c r="E87" s="277" t="str">
        <f>E9</f>
        <v>401 - SO 401 Veřejné osvětlení</v>
      </c>
      <c r="F87" s="294"/>
      <c r="G87" s="294"/>
      <c r="H87" s="294"/>
      <c r="K87" s="31"/>
      <c r="L87" s="169"/>
    </row>
    <row r="88" spans="2:38" s="1" customFormat="1" ht="6.9" hidden="1" customHeight="1">
      <c r="B88" s="31"/>
      <c r="K88" s="31"/>
      <c r="L88" s="169"/>
    </row>
    <row r="89" spans="2:38" s="1" customFormat="1" ht="12" hidden="1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1" t="str">
        <f>IF(J12="","",J12)</f>
        <v>14. 2. 2025</v>
      </c>
      <c r="K89" s="31"/>
      <c r="L89" s="169"/>
    </row>
    <row r="90" spans="2:38" s="1" customFormat="1" ht="6.9" hidden="1" customHeight="1">
      <c r="B90" s="31"/>
      <c r="K90" s="31"/>
      <c r="L90" s="169"/>
    </row>
    <row r="91" spans="2:38" s="1" customFormat="1" ht="15.15" hidden="1" customHeight="1">
      <c r="B91" s="31"/>
      <c r="C91" s="26" t="s">
        <v>22</v>
      </c>
      <c r="F91" s="24" t="str">
        <f>E15</f>
        <v xml:space="preserve"> </v>
      </c>
      <c r="I91" s="26" t="s">
        <v>27</v>
      </c>
      <c r="J91" s="29" t="str">
        <f>E21</f>
        <v xml:space="preserve"> </v>
      </c>
      <c r="K91" s="31"/>
      <c r="L91" s="169"/>
    </row>
    <row r="92" spans="2:38" s="1" customFormat="1" ht="15.15" hidden="1" customHeight="1">
      <c r="B92" s="31"/>
      <c r="C92" s="26" t="s">
        <v>25</v>
      </c>
      <c r="F92" s="24" t="str">
        <f>IF(E18="","",E18)</f>
        <v>Vyplň údaj</v>
      </c>
      <c r="I92" s="26" t="s">
        <v>29</v>
      </c>
      <c r="J92" s="29" t="str">
        <f>E24</f>
        <v xml:space="preserve"> </v>
      </c>
      <c r="K92" s="31"/>
      <c r="L92" s="169"/>
    </row>
    <row r="93" spans="2:38" s="1" customFormat="1" ht="10.35" hidden="1" customHeight="1">
      <c r="B93" s="31"/>
      <c r="K93" s="31"/>
      <c r="L93" s="169"/>
    </row>
    <row r="94" spans="2:38" s="1" customFormat="1" ht="29.25" hidden="1" customHeight="1">
      <c r="B94" s="31"/>
      <c r="C94" s="80" t="s">
        <v>97</v>
      </c>
      <c r="D94" s="73"/>
      <c r="E94" s="73"/>
      <c r="F94" s="73"/>
      <c r="G94" s="73"/>
      <c r="H94" s="73"/>
      <c r="I94" s="73"/>
      <c r="J94" s="81" t="s">
        <v>98</v>
      </c>
      <c r="K94" s="31"/>
      <c r="L94" s="169"/>
    </row>
    <row r="95" spans="2:38" s="1" customFormat="1" ht="10.35" hidden="1" customHeight="1">
      <c r="B95" s="31"/>
      <c r="K95" s="31"/>
      <c r="L95" s="169"/>
    </row>
    <row r="96" spans="2:38" s="1" customFormat="1" ht="22.95" hidden="1" customHeight="1">
      <c r="B96" s="31"/>
      <c r="C96" s="82" t="s">
        <v>99</v>
      </c>
      <c r="J96" s="59">
        <f>J120</f>
        <v>0</v>
      </c>
      <c r="K96" s="31"/>
      <c r="L96" s="169"/>
      <c r="AL96" s="17" t="s">
        <v>100</v>
      </c>
    </row>
    <row r="97" spans="2:12" s="8" customFormat="1" ht="24.9" hidden="1" customHeight="1">
      <c r="B97" s="83"/>
      <c r="D97" s="84" t="s">
        <v>1493</v>
      </c>
      <c r="E97" s="85"/>
      <c r="F97" s="85"/>
      <c r="G97" s="85"/>
      <c r="H97" s="85"/>
      <c r="I97" s="85"/>
      <c r="J97" s="86">
        <f>J121</f>
        <v>0</v>
      </c>
      <c r="K97" s="83"/>
      <c r="L97" s="171"/>
    </row>
    <row r="98" spans="2:12" s="8" customFormat="1" ht="24.9" hidden="1" customHeight="1">
      <c r="B98" s="83"/>
      <c r="D98" s="84" t="s">
        <v>1494</v>
      </c>
      <c r="E98" s="85"/>
      <c r="F98" s="85"/>
      <c r="G98" s="85"/>
      <c r="H98" s="85"/>
      <c r="I98" s="85"/>
      <c r="J98" s="86">
        <f>J142</f>
        <v>0</v>
      </c>
      <c r="K98" s="83"/>
      <c r="L98" s="171"/>
    </row>
    <row r="99" spans="2:12" s="8" customFormat="1" ht="24.9" hidden="1" customHeight="1">
      <c r="B99" s="83"/>
      <c r="D99" s="84" t="s">
        <v>1495</v>
      </c>
      <c r="E99" s="85"/>
      <c r="F99" s="85"/>
      <c r="G99" s="85"/>
      <c r="H99" s="85"/>
      <c r="I99" s="85"/>
      <c r="J99" s="86">
        <f>J158</f>
        <v>0</v>
      </c>
      <c r="K99" s="83"/>
      <c r="L99" s="171"/>
    </row>
    <row r="100" spans="2:12" s="8" customFormat="1" ht="24.9" hidden="1" customHeight="1">
      <c r="B100" s="83"/>
      <c r="D100" s="84" t="s">
        <v>1496</v>
      </c>
      <c r="E100" s="85"/>
      <c r="F100" s="85"/>
      <c r="G100" s="85"/>
      <c r="H100" s="85"/>
      <c r="I100" s="85"/>
      <c r="J100" s="86">
        <f>J163</f>
        <v>0</v>
      </c>
      <c r="K100" s="83"/>
      <c r="L100" s="171"/>
    </row>
    <row r="101" spans="2:12" s="1" customFormat="1" ht="21.75" hidden="1" customHeight="1">
      <c r="B101" s="31"/>
      <c r="K101" s="31"/>
      <c r="L101" s="169"/>
    </row>
    <row r="102" spans="2:12" s="1" customFormat="1" ht="6.9" hidden="1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31"/>
      <c r="L102" s="169"/>
    </row>
    <row r="103" spans="2:12" hidden="1"/>
    <row r="104" spans="2:12" hidden="1"/>
    <row r="105" spans="2:12" hidden="1"/>
    <row r="106" spans="2:12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31"/>
      <c r="L106" s="169"/>
    </row>
    <row r="107" spans="2:12" s="1" customFormat="1" ht="24.9" customHeight="1">
      <c r="B107" s="31"/>
      <c r="C107" s="21" t="s">
        <v>108</v>
      </c>
      <c r="K107" s="31"/>
      <c r="L107" s="169"/>
    </row>
    <row r="108" spans="2:12" s="1" customFormat="1" ht="6.9" customHeight="1">
      <c r="B108" s="31"/>
      <c r="K108" s="31"/>
      <c r="L108" s="169"/>
    </row>
    <row r="109" spans="2:12" s="1" customFormat="1" ht="12" customHeight="1">
      <c r="B109" s="31"/>
      <c r="C109" s="26" t="s">
        <v>14</v>
      </c>
      <c r="K109" s="31"/>
      <c r="L109" s="169"/>
    </row>
    <row r="110" spans="2:12" s="1" customFormat="1" ht="16.5" customHeight="1">
      <c r="B110" s="31"/>
      <c r="E110" s="292" t="str">
        <f>E7</f>
        <v>Králův Dvůr - Průmyslova zóna západ -Technicka vybavenost</v>
      </c>
      <c r="F110" s="293"/>
      <c r="G110" s="293"/>
      <c r="H110" s="293"/>
      <c r="K110" s="31"/>
      <c r="L110" s="169"/>
    </row>
    <row r="111" spans="2:12" s="1" customFormat="1" ht="12" customHeight="1">
      <c r="B111" s="31"/>
      <c r="C111" s="26" t="s">
        <v>94</v>
      </c>
      <c r="K111" s="31"/>
      <c r="L111" s="169"/>
    </row>
    <row r="112" spans="2:12" s="1" customFormat="1" ht="16.5" customHeight="1">
      <c r="B112" s="31"/>
      <c r="E112" s="277" t="str">
        <f>E9</f>
        <v>401 - SO 401 Veřejné osvětlení</v>
      </c>
      <c r="F112" s="294"/>
      <c r="G112" s="294"/>
      <c r="H112" s="294"/>
      <c r="K112" s="31"/>
      <c r="L112" s="169"/>
    </row>
    <row r="113" spans="2:56" s="1" customFormat="1" ht="6.9" customHeight="1">
      <c r="B113" s="31"/>
      <c r="K113" s="31"/>
      <c r="L113" s="169"/>
    </row>
    <row r="114" spans="2:56" s="1" customFormat="1" ht="12" customHeight="1">
      <c r="B114" s="31"/>
      <c r="C114" s="26" t="s">
        <v>18</v>
      </c>
      <c r="F114" s="24" t="str">
        <f>F12</f>
        <v xml:space="preserve"> </v>
      </c>
      <c r="I114" s="26" t="s">
        <v>20</v>
      </c>
      <c r="J114" s="51"/>
      <c r="K114" s="31"/>
      <c r="L114" s="169"/>
    </row>
    <row r="115" spans="2:56" s="1" customFormat="1" ht="6.9" customHeight="1">
      <c r="B115" s="31"/>
      <c r="K115" s="31"/>
      <c r="L115" s="169"/>
    </row>
    <row r="116" spans="2:56" s="1" customFormat="1" ht="15.15" customHeight="1">
      <c r="B116" s="31"/>
      <c r="C116" s="26" t="s">
        <v>22</v>
      </c>
      <c r="F116" s="24" t="str">
        <f>E15</f>
        <v xml:space="preserve"> </v>
      </c>
      <c r="I116" s="26" t="s">
        <v>27</v>
      </c>
      <c r="J116" s="29" t="str">
        <f>E21</f>
        <v xml:space="preserve"> </v>
      </c>
      <c r="K116" s="31"/>
      <c r="L116" s="169"/>
    </row>
    <row r="117" spans="2:56" s="1" customFormat="1" ht="15.15" customHeight="1">
      <c r="B117" s="31"/>
      <c r="C117" s="26" t="s">
        <v>25</v>
      </c>
      <c r="F117" s="24" t="str">
        <f>IF(E18="","",E18)</f>
        <v>Vyplň údaj</v>
      </c>
      <c r="I117" s="26" t="s">
        <v>29</v>
      </c>
      <c r="J117" s="29" t="str">
        <f>E24</f>
        <v xml:space="preserve"> </v>
      </c>
      <c r="K117" s="31"/>
      <c r="L117" s="169"/>
    </row>
    <row r="118" spans="2:56" s="1" customFormat="1" ht="10.35" customHeight="1" thickBot="1">
      <c r="B118" s="31"/>
      <c r="K118" s="31"/>
      <c r="L118" s="169"/>
    </row>
    <row r="119" spans="2:56" s="10" customFormat="1" ht="29.25" customHeight="1" thickBot="1">
      <c r="B119" s="91"/>
      <c r="C119" s="92" t="s">
        <v>109</v>
      </c>
      <c r="D119" s="93" t="s">
        <v>54</v>
      </c>
      <c r="E119" s="93" t="s">
        <v>50</v>
      </c>
      <c r="F119" s="93" t="s">
        <v>51</v>
      </c>
      <c r="G119" s="93" t="s">
        <v>110</v>
      </c>
      <c r="H119" s="93" t="s">
        <v>111</v>
      </c>
      <c r="I119" s="93" t="s">
        <v>112</v>
      </c>
      <c r="J119" s="94" t="s">
        <v>98</v>
      </c>
      <c r="K119" s="296" t="s">
        <v>1837</v>
      </c>
      <c r="L119" s="296"/>
      <c r="M119" s="296"/>
      <c r="N119" s="296"/>
      <c r="O119" s="296"/>
      <c r="P119" s="297"/>
    </row>
    <row r="120" spans="2:56" s="1" customFormat="1" ht="22.95" customHeight="1" thickBot="1">
      <c r="B120" s="31"/>
      <c r="C120" s="57" t="s">
        <v>113</v>
      </c>
      <c r="J120" s="95">
        <f>BB120</f>
        <v>0</v>
      </c>
      <c r="K120" s="298" t="s">
        <v>1833</v>
      </c>
      <c r="L120" s="299"/>
      <c r="M120" s="300" t="s">
        <v>1838</v>
      </c>
      <c r="N120" s="301"/>
      <c r="O120" s="302" t="s">
        <v>1839</v>
      </c>
      <c r="P120" s="303"/>
      <c r="AK120" s="17" t="s">
        <v>56</v>
      </c>
      <c r="AL120" s="17" t="s">
        <v>100</v>
      </c>
      <c r="BB120" s="96">
        <f>BB121+BB142+BB158+BB163</f>
        <v>0</v>
      </c>
    </row>
    <row r="121" spans="2:56" s="11" customFormat="1" ht="25.95" customHeight="1">
      <c r="B121" s="97"/>
      <c r="D121" s="98" t="s">
        <v>56</v>
      </c>
      <c r="E121" s="99" t="s">
        <v>1497</v>
      </c>
      <c r="F121" s="99" t="s">
        <v>1498</v>
      </c>
      <c r="I121" s="100"/>
      <c r="J121" s="101">
        <f>BB121</f>
        <v>0</v>
      </c>
      <c r="K121" s="148" t="s">
        <v>111</v>
      </c>
      <c r="L121" s="204" t="s">
        <v>1840</v>
      </c>
      <c r="M121" s="150" t="s">
        <v>111</v>
      </c>
      <c r="N121" s="205" t="s">
        <v>1840</v>
      </c>
      <c r="O121" s="152" t="s">
        <v>111</v>
      </c>
      <c r="P121" s="206" t="s">
        <v>1840</v>
      </c>
      <c r="AI121" s="98" t="s">
        <v>65</v>
      </c>
      <c r="AK121" s="102" t="s">
        <v>56</v>
      </c>
      <c r="AL121" s="102" t="s">
        <v>57</v>
      </c>
      <c r="AP121" s="98" t="s">
        <v>116</v>
      </c>
      <c r="BB121" s="103">
        <f>SUM(BB122:BB141)</f>
        <v>0</v>
      </c>
    </row>
    <row r="122" spans="2:56" s="1" customFormat="1" ht="16.5" customHeight="1">
      <c r="B122" s="106"/>
      <c r="C122" s="107" t="s">
        <v>65</v>
      </c>
      <c r="D122" s="107" t="s">
        <v>118</v>
      </c>
      <c r="E122" s="108" t="s">
        <v>1499</v>
      </c>
      <c r="F122" s="109" t="s">
        <v>1500</v>
      </c>
      <c r="G122" s="110" t="s">
        <v>1501</v>
      </c>
      <c r="H122" s="111"/>
      <c r="I122" s="112">
        <v>8170</v>
      </c>
      <c r="J122" s="154">
        <f t="shared" ref="J122:J141" si="0">ROUND(I122*H122,2)</f>
        <v>0</v>
      </c>
      <c r="K122" s="147"/>
      <c r="L122" s="161"/>
      <c r="M122" s="147"/>
      <c r="N122" s="161">
        <f>M122*I122</f>
        <v>0</v>
      </c>
      <c r="O122" s="159">
        <f>H122-M122-K122</f>
        <v>0</v>
      </c>
      <c r="P122" s="160">
        <f>J122-N122-L122</f>
        <v>0</v>
      </c>
      <c r="AI122" s="113" t="s">
        <v>122</v>
      </c>
      <c r="AK122" s="113" t="s">
        <v>118</v>
      </c>
      <c r="AL122" s="113" t="s">
        <v>65</v>
      </c>
      <c r="AP122" s="17" t="s">
        <v>116</v>
      </c>
      <c r="AV122" s="114" t="e">
        <f>IF(#REF!="základní",J122,0)</f>
        <v>#REF!</v>
      </c>
      <c r="AW122" s="114" t="e">
        <f>IF(#REF!="snížená",J122,0)</f>
        <v>#REF!</v>
      </c>
      <c r="AX122" s="114" t="e">
        <f>IF(#REF!="zákl. přenesená",J122,0)</f>
        <v>#REF!</v>
      </c>
      <c r="AY122" s="114" t="e">
        <f>IF(#REF!="sníž. přenesená",J122,0)</f>
        <v>#REF!</v>
      </c>
      <c r="AZ122" s="114" t="e">
        <f>IF(#REF!="nulová",J122,0)</f>
        <v>#REF!</v>
      </c>
      <c r="BA122" s="17" t="s">
        <v>65</v>
      </c>
      <c r="BB122" s="114">
        <f t="shared" ref="BB122:BB141" si="1">ROUND(I122*H122,2)</f>
        <v>0</v>
      </c>
      <c r="BC122" s="17" t="s">
        <v>122</v>
      </c>
      <c r="BD122" s="113" t="s">
        <v>67</v>
      </c>
    </row>
    <row r="123" spans="2:56" s="1" customFormat="1" ht="16.5" customHeight="1">
      <c r="B123" s="106"/>
      <c r="C123" s="107" t="s">
        <v>67</v>
      </c>
      <c r="D123" s="107" t="s">
        <v>118</v>
      </c>
      <c r="E123" s="108" t="s">
        <v>1502</v>
      </c>
      <c r="F123" s="109" t="s">
        <v>1503</v>
      </c>
      <c r="G123" s="110" t="s">
        <v>1501</v>
      </c>
      <c r="H123" s="111"/>
      <c r="I123" s="112">
        <v>9475</v>
      </c>
      <c r="J123" s="154">
        <f t="shared" si="0"/>
        <v>0</v>
      </c>
      <c r="K123" s="147"/>
      <c r="L123" s="161"/>
      <c r="M123" s="147"/>
      <c r="N123" s="161">
        <f t="shared" ref="N123:N168" si="2">M123*I123</f>
        <v>0</v>
      </c>
      <c r="O123" s="159">
        <f t="shared" ref="O123:O168" si="3">H123-M123-K123</f>
        <v>0</v>
      </c>
      <c r="P123" s="160">
        <f t="shared" ref="P123:P168" si="4">J123-N123-L123</f>
        <v>0</v>
      </c>
      <c r="AI123" s="113" t="s">
        <v>122</v>
      </c>
      <c r="AK123" s="113" t="s">
        <v>118</v>
      </c>
      <c r="AL123" s="113" t="s">
        <v>65</v>
      </c>
      <c r="AP123" s="17" t="s">
        <v>116</v>
      </c>
      <c r="AV123" s="114" t="e">
        <f>IF(#REF!="základní",J123,0)</f>
        <v>#REF!</v>
      </c>
      <c r="AW123" s="114" t="e">
        <f>IF(#REF!="snížená",J123,0)</f>
        <v>#REF!</v>
      </c>
      <c r="AX123" s="114" t="e">
        <f>IF(#REF!="zákl. přenesená",J123,0)</f>
        <v>#REF!</v>
      </c>
      <c r="AY123" s="114" t="e">
        <f>IF(#REF!="sníž. přenesená",J123,0)</f>
        <v>#REF!</v>
      </c>
      <c r="AZ123" s="114" t="e">
        <f>IF(#REF!="nulová",J123,0)</f>
        <v>#REF!</v>
      </c>
      <c r="BA123" s="17" t="s">
        <v>65</v>
      </c>
      <c r="BB123" s="114">
        <f t="shared" si="1"/>
        <v>0</v>
      </c>
      <c r="BC123" s="17" t="s">
        <v>122</v>
      </c>
      <c r="BD123" s="113" t="s">
        <v>122</v>
      </c>
    </row>
    <row r="124" spans="2:56" s="1" customFormat="1" ht="16.5" customHeight="1">
      <c r="B124" s="106"/>
      <c r="C124" s="107" t="s">
        <v>130</v>
      </c>
      <c r="D124" s="107" t="s">
        <v>118</v>
      </c>
      <c r="E124" s="108" t="s">
        <v>1504</v>
      </c>
      <c r="F124" s="109" t="s">
        <v>1505</v>
      </c>
      <c r="G124" s="110" t="s">
        <v>1501</v>
      </c>
      <c r="H124" s="111"/>
      <c r="I124" s="112">
        <v>17120</v>
      </c>
      <c r="J124" s="154">
        <f t="shared" si="0"/>
        <v>0</v>
      </c>
      <c r="K124" s="147"/>
      <c r="L124" s="161"/>
      <c r="M124" s="147"/>
      <c r="N124" s="161">
        <f t="shared" si="2"/>
        <v>0</v>
      </c>
      <c r="O124" s="159">
        <f t="shared" si="3"/>
        <v>0</v>
      </c>
      <c r="P124" s="160">
        <f t="shared" si="4"/>
        <v>0</v>
      </c>
      <c r="AI124" s="113" t="s">
        <v>122</v>
      </c>
      <c r="AK124" s="113" t="s">
        <v>118</v>
      </c>
      <c r="AL124" s="113" t="s">
        <v>65</v>
      </c>
      <c r="AP124" s="17" t="s">
        <v>116</v>
      </c>
      <c r="AV124" s="114" t="e">
        <f>IF(#REF!="základní",J124,0)</f>
        <v>#REF!</v>
      </c>
      <c r="AW124" s="114" t="e">
        <f>IF(#REF!="snížená",J124,0)</f>
        <v>#REF!</v>
      </c>
      <c r="AX124" s="114" t="e">
        <f>IF(#REF!="zákl. přenesená",J124,0)</f>
        <v>#REF!</v>
      </c>
      <c r="AY124" s="114" t="e">
        <f>IF(#REF!="sníž. přenesená",J124,0)</f>
        <v>#REF!</v>
      </c>
      <c r="AZ124" s="114" t="e">
        <f>IF(#REF!="nulová",J124,0)</f>
        <v>#REF!</v>
      </c>
      <c r="BA124" s="17" t="s">
        <v>65</v>
      </c>
      <c r="BB124" s="114">
        <f t="shared" si="1"/>
        <v>0</v>
      </c>
      <c r="BC124" s="17" t="s">
        <v>122</v>
      </c>
      <c r="BD124" s="113" t="s">
        <v>136</v>
      </c>
    </row>
    <row r="125" spans="2:56" s="1" customFormat="1" ht="16.5" customHeight="1">
      <c r="B125" s="106"/>
      <c r="C125" s="107" t="s">
        <v>122</v>
      </c>
      <c r="D125" s="107" t="s">
        <v>118</v>
      </c>
      <c r="E125" s="108" t="s">
        <v>1506</v>
      </c>
      <c r="F125" s="109" t="s">
        <v>1507</v>
      </c>
      <c r="G125" s="110" t="s">
        <v>1501</v>
      </c>
      <c r="H125" s="111"/>
      <c r="I125" s="112">
        <v>1690</v>
      </c>
      <c r="J125" s="154">
        <f t="shared" si="0"/>
        <v>0</v>
      </c>
      <c r="K125" s="147"/>
      <c r="L125" s="161"/>
      <c r="M125" s="147"/>
      <c r="N125" s="161">
        <f t="shared" si="2"/>
        <v>0</v>
      </c>
      <c r="O125" s="159">
        <f t="shared" si="3"/>
        <v>0</v>
      </c>
      <c r="P125" s="160">
        <f t="shared" si="4"/>
        <v>0</v>
      </c>
      <c r="AI125" s="113" t="s">
        <v>122</v>
      </c>
      <c r="AK125" s="113" t="s">
        <v>118</v>
      </c>
      <c r="AL125" s="113" t="s">
        <v>65</v>
      </c>
      <c r="AP125" s="17" t="s">
        <v>116</v>
      </c>
      <c r="AV125" s="114" t="e">
        <f>IF(#REF!="základní",J125,0)</f>
        <v>#REF!</v>
      </c>
      <c r="AW125" s="114" t="e">
        <f>IF(#REF!="snížená",J125,0)</f>
        <v>#REF!</v>
      </c>
      <c r="AX125" s="114" t="e">
        <f>IF(#REF!="zákl. přenesená",J125,0)</f>
        <v>#REF!</v>
      </c>
      <c r="AY125" s="114" t="e">
        <f>IF(#REF!="sníž. přenesená",J125,0)</f>
        <v>#REF!</v>
      </c>
      <c r="AZ125" s="114" t="e">
        <f>IF(#REF!="nulová",J125,0)</f>
        <v>#REF!</v>
      </c>
      <c r="BA125" s="17" t="s">
        <v>65</v>
      </c>
      <c r="BB125" s="114">
        <f t="shared" si="1"/>
        <v>0</v>
      </c>
      <c r="BC125" s="17" t="s">
        <v>122</v>
      </c>
      <c r="BD125" s="113" t="s">
        <v>140</v>
      </c>
    </row>
    <row r="126" spans="2:56" s="1" customFormat="1" ht="16.5" customHeight="1">
      <c r="B126" s="106"/>
      <c r="C126" s="107" t="s">
        <v>137</v>
      </c>
      <c r="D126" s="107" t="s">
        <v>118</v>
      </c>
      <c r="E126" s="108" t="s">
        <v>1508</v>
      </c>
      <c r="F126" s="109" t="s">
        <v>1509</v>
      </c>
      <c r="G126" s="110" t="s">
        <v>1501</v>
      </c>
      <c r="H126" s="111"/>
      <c r="I126" s="112">
        <v>3673</v>
      </c>
      <c r="J126" s="154">
        <f t="shared" si="0"/>
        <v>0</v>
      </c>
      <c r="K126" s="147"/>
      <c r="L126" s="161"/>
      <c r="M126" s="147"/>
      <c r="N126" s="161">
        <f t="shared" si="2"/>
        <v>0</v>
      </c>
      <c r="O126" s="159">
        <f t="shared" si="3"/>
        <v>0</v>
      </c>
      <c r="P126" s="160">
        <f t="shared" si="4"/>
        <v>0</v>
      </c>
      <c r="AI126" s="113" t="s">
        <v>122</v>
      </c>
      <c r="AK126" s="113" t="s">
        <v>118</v>
      </c>
      <c r="AL126" s="113" t="s">
        <v>65</v>
      </c>
      <c r="AP126" s="17" t="s">
        <v>116</v>
      </c>
      <c r="AV126" s="114" t="e">
        <f>IF(#REF!="základní",J126,0)</f>
        <v>#REF!</v>
      </c>
      <c r="AW126" s="114" t="e">
        <f>IF(#REF!="snížená",J126,0)</f>
        <v>#REF!</v>
      </c>
      <c r="AX126" s="114" t="e">
        <f>IF(#REF!="zákl. přenesená",J126,0)</f>
        <v>#REF!</v>
      </c>
      <c r="AY126" s="114" t="e">
        <f>IF(#REF!="sníž. přenesená",J126,0)</f>
        <v>#REF!</v>
      </c>
      <c r="AZ126" s="114" t="e">
        <f>IF(#REF!="nulová",J126,0)</f>
        <v>#REF!</v>
      </c>
      <c r="BA126" s="17" t="s">
        <v>65</v>
      </c>
      <c r="BB126" s="114">
        <f t="shared" si="1"/>
        <v>0</v>
      </c>
      <c r="BC126" s="17" t="s">
        <v>122</v>
      </c>
      <c r="BD126" s="113" t="s">
        <v>157</v>
      </c>
    </row>
    <row r="127" spans="2:56" s="1" customFormat="1" ht="16.5" customHeight="1">
      <c r="B127" s="106"/>
      <c r="C127" s="107" t="s">
        <v>136</v>
      </c>
      <c r="D127" s="107" t="s">
        <v>118</v>
      </c>
      <c r="E127" s="108" t="s">
        <v>1510</v>
      </c>
      <c r="F127" s="109" t="s">
        <v>1511</v>
      </c>
      <c r="G127" s="110" t="s">
        <v>1501</v>
      </c>
      <c r="H127" s="111"/>
      <c r="I127" s="112">
        <v>7265</v>
      </c>
      <c r="J127" s="154">
        <f t="shared" si="0"/>
        <v>0</v>
      </c>
      <c r="K127" s="147"/>
      <c r="L127" s="161"/>
      <c r="M127" s="147"/>
      <c r="N127" s="161">
        <f t="shared" si="2"/>
        <v>0</v>
      </c>
      <c r="O127" s="159">
        <f t="shared" si="3"/>
        <v>0</v>
      </c>
      <c r="P127" s="160">
        <f t="shared" si="4"/>
        <v>0</v>
      </c>
      <c r="AI127" s="113" t="s">
        <v>122</v>
      </c>
      <c r="AK127" s="113" t="s">
        <v>118</v>
      </c>
      <c r="AL127" s="113" t="s">
        <v>65</v>
      </c>
      <c r="AP127" s="17" t="s">
        <v>116</v>
      </c>
      <c r="AV127" s="114" t="e">
        <f>IF(#REF!="základní",J127,0)</f>
        <v>#REF!</v>
      </c>
      <c r="AW127" s="114" t="e">
        <f>IF(#REF!="snížená",J127,0)</f>
        <v>#REF!</v>
      </c>
      <c r="AX127" s="114" t="e">
        <f>IF(#REF!="zákl. přenesená",J127,0)</f>
        <v>#REF!</v>
      </c>
      <c r="AY127" s="114" t="e">
        <f>IF(#REF!="sníž. přenesená",J127,0)</f>
        <v>#REF!</v>
      </c>
      <c r="AZ127" s="114" t="e">
        <f>IF(#REF!="nulová",J127,0)</f>
        <v>#REF!</v>
      </c>
      <c r="BA127" s="17" t="s">
        <v>65</v>
      </c>
      <c r="BB127" s="114">
        <f t="shared" si="1"/>
        <v>0</v>
      </c>
      <c r="BC127" s="17" t="s">
        <v>122</v>
      </c>
      <c r="BD127" s="113" t="s">
        <v>7</v>
      </c>
    </row>
    <row r="128" spans="2:56" s="1" customFormat="1" ht="16.5" customHeight="1">
      <c r="B128" s="106"/>
      <c r="C128" s="107" t="s">
        <v>144</v>
      </c>
      <c r="D128" s="107" t="s">
        <v>118</v>
      </c>
      <c r="E128" s="108" t="s">
        <v>1512</v>
      </c>
      <c r="F128" s="109" t="s">
        <v>1513</v>
      </c>
      <c r="G128" s="110" t="s">
        <v>160</v>
      </c>
      <c r="H128" s="111"/>
      <c r="I128" s="112">
        <v>20</v>
      </c>
      <c r="J128" s="154">
        <f t="shared" si="0"/>
        <v>0</v>
      </c>
      <c r="K128" s="147"/>
      <c r="L128" s="161"/>
      <c r="M128" s="147"/>
      <c r="N128" s="161">
        <f t="shared" si="2"/>
        <v>0</v>
      </c>
      <c r="O128" s="159">
        <f t="shared" si="3"/>
        <v>0</v>
      </c>
      <c r="P128" s="160">
        <f t="shared" si="4"/>
        <v>0</v>
      </c>
      <c r="AI128" s="113" t="s">
        <v>122</v>
      </c>
      <c r="AK128" s="113" t="s">
        <v>118</v>
      </c>
      <c r="AL128" s="113" t="s">
        <v>65</v>
      </c>
      <c r="AP128" s="17" t="s">
        <v>116</v>
      </c>
      <c r="AV128" s="114" t="e">
        <f>IF(#REF!="základní",J128,0)</f>
        <v>#REF!</v>
      </c>
      <c r="AW128" s="114" t="e">
        <f>IF(#REF!="snížená",J128,0)</f>
        <v>#REF!</v>
      </c>
      <c r="AX128" s="114" t="e">
        <f>IF(#REF!="zákl. přenesená",J128,0)</f>
        <v>#REF!</v>
      </c>
      <c r="AY128" s="114" t="e">
        <f>IF(#REF!="sníž. přenesená",J128,0)</f>
        <v>#REF!</v>
      </c>
      <c r="AZ128" s="114" t="e">
        <f>IF(#REF!="nulová",J128,0)</f>
        <v>#REF!</v>
      </c>
      <c r="BA128" s="17" t="s">
        <v>65</v>
      </c>
      <c r="BB128" s="114">
        <f t="shared" si="1"/>
        <v>0</v>
      </c>
      <c r="BC128" s="17" t="s">
        <v>122</v>
      </c>
      <c r="BD128" s="113" t="s">
        <v>168</v>
      </c>
    </row>
    <row r="129" spans="2:56" s="1" customFormat="1" ht="21.75" customHeight="1">
      <c r="B129" s="106"/>
      <c r="C129" s="107" t="s">
        <v>140</v>
      </c>
      <c r="D129" s="107" t="s">
        <v>118</v>
      </c>
      <c r="E129" s="108" t="s">
        <v>1514</v>
      </c>
      <c r="F129" s="109" t="s">
        <v>1515</v>
      </c>
      <c r="G129" s="110" t="s">
        <v>1501</v>
      </c>
      <c r="H129" s="111"/>
      <c r="I129" s="112">
        <v>702</v>
      </c>
      <c r="J129" s="154">
        <f t="shared" si="0"/>
        <v>0</v>
      </c>
      <c r="K129" s="147"/>
      <c r="L129" s="161"/>
      <c r="M129" s="147"/>
      <c r="N129" s="161">
        <f t="shared" si="2"/>
        <v>0</v>
      </c>
      <c r="O129" s="159">
        <f t="shared" si="3"/>
        <v>0</v>
      </c>
      <c r="P129" s="160">
        <f t="shared" si="4"/>
        <v>0</v>
      </c>
      <c r="AI129" s="113" t="s">
        <v>122</v>
      </c>
      <c r="AK129" s="113" t="s">
        <v>118</v>
      </c>
      <c r="AL129" s="113" t="s">
        <v>65</v>
      </c>
      <c r="AP129" s="17" t="s">
        <v>116</v>
      </c>
      <c r="AV129" s="114" t="e">
        <f>IF(#REF!="základní",J129,0)</f>
        <v>#REF!</v>
      </c>
      <c r="AW129" s="114" t="e">
        <f>IF(#REF!="snížená",J129,0)</f>
        <v>#REF!</v>
      </c>
      <c r="AX129" s="114" t="e">
        <f>IF(#REF!="zákl. přenesená",J129,0)</f>
        <v>#REF!</v>
      </c>
      <c r="AY129" s="114" t="e">
        <f>IF(#REF!="sníž. přenesená",J129,0)</f>
        <v>#REF!</v>
      </c>
      <c r="AZ129" s="114" t="e">
        <f>IF(#REF!="nulová",J129,0)</f>
        <v>#REF!</v>
      </c>
      <c r="BA129" s="17" t="s">
        <v>65</v>
      </c>
      <c r="BB129" s="114">
        <f t="shared" si="1"/>
        <v>0</v>
      </c>
      <c r="BC129" s="17" t="s">
        <v>122</v>
      </c>
      <c r="BD129" s="113" t="s">
        <v>174</v>
      </c>
    </row>
    <row r="130" spans="2:56" s="1" customFormat="1" ht="16.5" customHeight="1">
      <c r="B130" s="106"/>
      <c r="C130" s="107" t="s">
        <v>152</v>
      </c>
      <c r="D130" s="107" t="s">
        <v>118</v>
      </c>
      <c r="E130" s="108" t="s">
        <v>1516</v>
      </c>
      <c r="F130" s="109" t="s">
        <v>1517</v>
      </c>
      <c r="G130" s="110" t="s">
        <v>160</v>
      </c>
      <c r="H130" s="111"/>
      <c r="I130" s="112">
        <v>171</v>
      </c>
      <c r="J130" s="154">
        <f t="shared" si="0"/>
        <v>0</v>
      </c>
      <c r="K130" s="147"/>
      <c r="L130" s="161"/>
      <c r="M130" s="147"/>
      <c r="N130" s="161">
        <f t="shared" si="2"/>
        <v>0</v>
      </c>
      <c r="O130" s="159">
        <f t="shared" si="3"/>
        <v>0</v>
      </c>
      <c r="P130" s="160">
        <f t="shared" si="4"/>
        <v>0</v>
      </c>
      <c r="AI130" s="113" t="s">
        <v>122</v>
      </c>
      <c r="AK130" s="113" t="s">
        <v>118</v>
      </c>
      <c r="AL130" s="113" t="s">
        <v>65</v>
      </c>
      <c r="AP130" s="17" t="s">
        <v>116</v>
      </c>
      <c r="AV130" s="114" t="e">
        <f>IF(#REF!="základní",J130,0)</f>
        <v>#REF!</v>
      </c>
      <c r="AW130" s="114" t="e">
        <f>IF(#REF!="snížená",J130,0)</f>
        <v>#REF!</v>
      </c>
      <c r="AX130" s="114" t="e">
        <f>IF(#REF!="zákl. přenesená",J130,0)</f>
        <v>#REF!</v>
      </c>
      <c r="AY130" s="114" t="e">
        <f>IF(#REF!="sníž. přenesená",J130,0)</f>
        <v>#REF!</v>
      </c>
      <c r="AZ130" s="114" t="e">
        <f>IF(#REF!="nulová",J130,0)</f>
        <v>#REF!</v>
      </c>
      <c r="BA130" s="17" t="s">
        <v>65</v>
      </c>
      <c r="BB130" s="114">
        <f t="shared" si="1"/>
        <v>0</v>
      </c>
      <c r="BC130" s="17" t="s">
        <v>122</v>
      </c>
      <c r="BD130" s="113" t="s">
        <v>179</v>
      </c>
    </row>
    <row r="131" spans="2:56" s="1" customFormat="1" ht="16.5" customHeight="1">
      <c r="B131" s="106"/>
      <c r="C131" s="107" t="s">
        <v>157</v>
      </c>
      <c r="D131" s="107" t="s">
        <v>118</v>
      </c>
      <c r="E131" s="108" t="s">
        <v>1518</v>
      </c>
      <c r="F131" s="109" t="s">
        <v>1519</v>
      </c>
      <c r="G131" s="110" t="s">
        <v>160</v>
      </c>
      <c r="H131" s="111"/>
      <c r="I131" s="112">
        <v>72</v>
      </c>
      <c r="J131" s="154">
        <f t="shared" si="0"/>
        <v>0</v>
      </c>
      <c r="K131" s="147"/>
      <c r="L131" s="161"/>
      <c r="M131" s="147"/>
      <c r="N131" s="161">
        <f t="shared" si="2"/>
        <v>0</v>
      </c>
      <c r="O131" s="159">
        <f t="shared" si="3"/>
        <v>0</v>
      </c>
      <c r="P131" s="160">
        <f t="shared" si="4"/>
        <v>0</v>
      </c>
      <c r="AI131" s="113" t="s">
        <v>122</v>
      </c>
      <c r="AK131" s="113" t="s">
        <v>118</v>
      </c>
      <c r="AL131" s="113" t="s">
        <v>65</v>
      </c>
      <c r="AP131" s="17" t="s">
        <v>116</v>
      </c>
      <c r="AV131" s="114" t="e">
        <f>IF(#REF!="základní",J131,0)</f>
        <v>#REF!</v>
      </c>
      <c r="AW131" s="114" t="e">
        <f>IF(#REF!="snížená",J131,0)</f>
        <v>#REF!</v>
      </c>
      <c r="AX131" s="114" t="e">
        <f>IF(#REF!="zákl. přenesená",J131,0)</f>
        <v>#REF!</v>
      </c>
      <c r="AY131" s="114" t="e">
        <f>IF(#REF!="sníž. přenesená",J131,0)</f>
        <v>#REF!</v>
      </c>
      <c r="AZ131" s="114" t="e">
        <f>IF(#REF!="nulová",J131,0)</f>
        <v>#REF!</v>
      </c>
      <c r="BA131" s="17" t="s">
        <v>65</v>
      </c>
      <c r="BB131" s="114">
        <f t="shared" si="1"/>
        <v>0</v>
      </c>
      <c r="BC131" s="17" t="s">
        <v>122</v>
      </c>
      <c r="BD131" s="113" t="s">
        <v>184</v>
      </c>
    </row>
    <row r="132" spans="2:56" s="1" customFormat="1" ht="16.5" customHeight="1">
      <c r="B132" s="106"/>
      <c r="C132" s="107" t="s">
        <v>162</v>
      </c>
      <c r="D132" s="107" t="s">
        <v>118</v>
      </c>
      <c r="E132" s="108" t="s">
        <v>1520</v>
      </c>
      <c r="F132" s="109" t="s">
        <v>1521</v>
      </c>
      <c r="G132" s="110" t="s">
        <v>160</v>
      </c>
      <c r="H132" s="111"/>
      <c r="I132" s="112">
        <v>44</v>
      </c>
      <c r="J132" s="154">
        <f t="shared" si="0"/>
        <v>0</v>
      </c>
      <c r="K132" s="147"/>
      <c r="L132" s="161"/>
      <c r="M132" s="147"/>
      <c r="N132" s="161">
        <f t="shared" si="2"/>
        <v>0</v>
      </c>
      <c r="O132" s="159">
        <f t="shared" si="3"/>
        <v>0</v>
      </c>
      <c r="P132" s="160">
        <f t="shared" si="4"/>
        <v>0</v>
      </c>
      <c r="AI132" s="113" t="s">
        <v>122</v>
      </c>
      <c r="AK132" s="113" t="s">
        <v>118</v>
      </c>
      <c r="AL132" s="113" t="s">
        <v>65</v>
      </c>
      <c r="AP132" s="17" t="s">
        <v>116</v>
      </c>
      <c r="AV132" s="114" t="e">
        <f>IF(#REF!="základní",J132,0)</f>
        <v>#REF!</v>
      </c>
      <c r="AW132" s="114" t="e">
        <f>IF(#REF!="snížená",J132,0)</f>
        <v>#REF!</v>
      </c>
      <c r="AX132" s="114" t="e">
        <f>IF(#REF!="zákl. přenesená",J132,0)</f>
        <v>#REF!</v>
      </c>
      <c r="AY132" s="114" t="e">
        <f>IF(#REF!="sníž. přenesená",J132,0)</f>
        <v>#REF!</v>
      </c>
      <c r="AZ132" s="114" t="e">
        <f>IF(#REF!="nulová",J132,0)</f>
        <v>#REF!</v>
      </c>
      <c r="BA132" s="17" t="s">
        <v>65</v>
      </c>
      <c r="BB132" s="114">
        <f t="shared" si="1"/>
        <v>0</v>
      </c>
      <c r="BC132" s="17" t="s">
        <v>122</v>
      </c>
      <c r="BD132" s="113" t="s">
        <v>188</v>
      </c>
    </row>
    <row r="133" spans="2:56" s="1" customFormat="1" ht="16.5" customHeight="1">
      <c r="B133" s="106"/>
      <c r="C133" s="107" t="s">
        <v>7</v>
      </c>
      <c r="D133" s="107" t="s">
        <v>118</v>
      </c>
      <c r="E133" s="108" t="s">
        <v>1522</v>
      </c>
      <c r="F133" s="109" t="s">
        <v>1523</v>
      </c>
      <c r="G133" s="110" t="s">
        <v>160</v>
      </c>
      <c r="H133" s="111"/>
      <c r="I133" s="112">
        <v>84</v>
      </c>
      <c r="J133" s="154">
        <f t="shared" si="0"/>
        <v>0</v>
      </c>
      <c r="K133" s="147"/>
      <c r="L133" s="161"/>
      <c r="M133" s="147"/>
      <c r="N133" s="161">
        <f t="shared" si="2"/>
        <v>0</v>
      </c>
      <c r="O133" s="159">
        <f t="shared" si="3"/>
        <v>0</v>
      </c>
      <c r="P133" s="160">
        <f t="shared" si="4"/>
        <v>0</v>
      </c>
      <c r="AI133" s="113" t="s">
        <v>122</v>
      </c>
      <c r="AK133" s="113" t="s">
        <v>118</v>
      </c>
      <c r="AL133" s="113" t="s">
        <v>65</v>
      </c>
      <c r="AP133" s="17" t="s">
        <v>116</v>
      </c>
      <c r="AV133" s="114" t="e">
        <f>IF(#REF!="základní",J133,0)</f>
        <v>#REF!</v>
      </c>
      <c r="AW133" s="114" t="e">
        <f>IF(#REF!="snížená",J133,0)</f>
        <v>#REF!</v>
      </c>
      <c r="AX133" s="114" t="e">
        <f>IF(#REF!="zákl. přenesená",J133,0)</f>
        <v>#REF!</v>
      </c>
      <c r="AY133" s="114" t="e">
        <f>IF(#REF!="sníž. přenesená",J133,0)</f>
        <v>#REF!</v>
      </c>
      <c r="AZ133" s="114" t="e">
        <f>IF(#REF!="nulová",J133,0)</f>
        <v>#REF!</v>
      </c>
      <c r="BA133" s="17" t="s">
        <v>65</v>
      </c>
      <c r="BB133" s="114">
        <f t="shared" si="1"/>
        <v>0</v>
      </c>
      <c r="BC133" s="17" t="s">
        <v>122</v>
      </c>
      <c r="BD133" s="113" t="s">
        <v>199</v>
      </c>
    </row>
    <row r="134" spans="2:56" s="1" customFormat="1" ht="16.5" customHeight="1">
      <c r="B134" s="106"/>
      <c r="C134" s="107" t="s">
        <v>170</v>
      </c>
      <c r="D134" s="107" t="s">
        <v>118</v>
      </c>
      <c r="E134" s="108" t="s">
        <v>1524</v>
      </c>
      <c r="F134" s="109" t="s">
        <v>1525</v>
      </c>
      <c r="G134" s="110" t="s">
        <v>1501</v>
      </c>
      <c r="H134" s="111"/>
      <c r="I134" s="112">
        <v>157</v>
      </c>
      <c r="J134" s="154">
        <f t="shared" si="0"/>
        <v>0</v>
      </c>
      <c r="K134" s="147"/>
      <c r="L134" s="161"/>
      <c r="M134" s="147"/>
      <c r="N134" s="161">
        <f t="shared" si="2"/>
        <v>0</v>
      </c>
      <c r="O134" s="159">
        <f t="shared" si="3"/>
        <v>0</v>
      </c>
      <c r="P134" s="160">
        <f t="shared" si="4"/>
        <v>0</v>
      </c>
      <c r="AI134" s="113" t="s">
        <v>122</v>
      </c>
      <c r="AK134" s="113" t="s">
        <v>118</v>
      </c>
      <c r="AL134" s="113" t="s">
        <v>65</v>
      </c>
      <c r="AP134" s="17" t="s">
        <v>116</v>
      </c>
      <c r="AV134" s="114" t="e">
        <f>IF(#REF!="základní",J134,0)</f>
        <v>#REF!</v>
      </c>
      <c r="AW134" s="114" t="e">
        <f>IF(#REF!="snížená",J134,0)</f>
        <v>#REF!</v>
      </c>
      <c r="AX134" s="114" t="e">
        <f>IF(#REF!="zákl. přenesená",J134,0)</f>
        <v>#REF!</v>
      </c>
      <c r="AY134" s="114" t="e">
        <f>IF(#REF!="sníž. přenesená",J134,0)</f>
        <v>#REF!</v>
      </c>
      <c r="AZ134" s="114" t="e">
        <f>IF(#REF!="nulová",J134,0)</f>
        <v>#REF!</v>
      </c>
      <c r="BA134" s="17" t="s">
        <v>65</v>
      </c>
      <c r="BB134" s="114">
        <f t="shared" si="1"/>
        <v>0</v>
      </c>
      <c r="BC134" s="17" t="s">
        <v>122</v>
      </c>
      <c r="BD134" s="113" t="s">
        <v>203</v>
      </c>
    </row>
    <row r="135" spans="2:56" s="1" customFormat="1" ht="16.5" customHeight="1">
      <c r="B135" s="106"/>
      <c r="C135" s="107" t="s">
        <v>168</v>
      </c>
      <c r="D135" s="107" t="s">
        <v>118</v>
      </c>
      <c r="E135" s="108" t="s">
        <v>1526</v>
      </c>
      <c r="F135" s="109" t="s">
        <v>1527</v>
      </c>
      <c r="G135" s="110" t="s">
        <v>1501</v>
      </c>
      <c r="H135" s="111"/>
      <c r="I135" s="112">
        <v>37</v>
      </c>
      <c r="J135" s="154">
        <f t="shared" si="0"/>
        <v>0</v>
      </c>
      <c r="K135" s="147"/>
      <c r="L135" s="161"/>
      <c r="M135" s="147"/>
      <c r="N135" s="161">
        <f t="shared" si="2"/>
        <v>0</v>
      </c>
      <c r="O135" s="159">
        <f t="shared" si="3"/>
        <v>0</v>
      </c>
      <c r="P135" s="160">
        <f t="shared" si="4"/>
        <v>0</v>
      </c>
      <c r="AI135" s="113" t="s">
        <v>122</v>
      </c>
      <c r="AK135" s="113" t="s">
        <v>118</v>
      </c>
      <c r="AL135" s="113" t="s">
        <v>65</v>
      </c>
      <c r="AP135" s="17" t="s">
        <v>116</v>
      </c>
      <c r="AV135" s="114" t="e">
        <f>IF(#REF!="základní",J135,0)</f>
        <v>#REF!</v>
      </c>
      <c r="AW135" s="114" t="e">
        <f>IF(#REF!="snížená",J135,0)</f>
        <v>#REF!</v>
      </c>
      <c r="AX135" s="114" t="e">
        <f>IF(#REF!="zákl. přenesená",J135,0)</f>
        <v>#REF!</v>
      </c>
      <c r="AY135" s="114" t="e">
        <f>IF(#REF!="sníž. přenesená",J135,0)</f>
        <v>#REF!</v>
      </c>
      <c r="AZ135" s="114" t="e">
        <f>IF(#REF!="nulová",J135,0)</f>
        <v>#REF!</v>
      </c>
      <c r="BA135" s="17" t="s">
        <v>65</v>
      </c>
      <c r="BB135" s="114">
        <f t="shared" si="1"/>
        <v>0</v>
      </c>
      <c r="BC135" s="17" t="s">
        <v>122</v>
      </c>
      <c r="BD135" s="113" t="s">
        <v>208</v>
      </c>
    </row>
    <row r="136" spans="2:56" s="1" customFormat="1" ht="16.5" customHeight="1">
      <c r="B136" s="106"/>
      <c r="C136" s="107" t="s">
        <v>181</v>
      </c>
      <c r="D136" s="107" t="s">
        <v>118</v>
      </c>
      <c r="E136" s="108" t="s">
        <v>1528</v>
      </c>
      <c r="F136" s="109" t="s">
        <v>1529</v>
      </c>
      <c r="G136" s="110" t="s">
        <v>160</v>
      </c>
      <c r="H136" s="111"/>
      <c r="I136" s="112">
        <v>5</v>
      </c>
      <c r="J136" s="154">
        <f t="shared" si="0"/>
        <v>0</v>
      </c>
      <c r="K136" s="147"/>
      <c r="L136" s="161"/>
      <c r="M136" s="147"/>
      <c r="N136" s="161">
        <f t="shared" si="2"/>
        <v>0</v>
      </c>
      <c r="O136" s="159">
        <f t="shared" si="3"/>
        <v>0</v>
      </c>
      <c r="P136" s="160">
        <f t="shared" si="4"/>
        <v>0</v>
      </c>
      <c r="AI136" s="113" t="s">
        <v>122</v>
      </c>
      <c r="AK136" s="113" t="s">
        <v>118</v>
      </c>
      <c r="AL136" s="113" t="s">
        <v>65</v>
      </c>
      <c r="AP136" s="17" t="s">
        <v>116</v>
      </c>
      <c r="AV136" s="114" t="e">
        <f>IF(#REF!="základní",J136,0)</f>
        <v>#REF!</v>
      </c>
      <c r="AW136" s="114" t="e">
        <f>IF(#REF!="snížená",J136,0)</f>
        <v>#REF!</v>
      </c>
      <c r="AX136" s="114" t="e">
        <f>IF(#REF!="zákl. přenesená",J136,0)</f>
        <v>#REF!</v>
      </c>
      <c r="AY136" s="114" t="e">
        <f>IF(#REF!="sníž. přenesená",J136,0)</f>
        <v>#REF!</v>
      </c>
      <c r="AZ136" s="114" t="e">
        <f>IF(#REF!="nulová",J136,0)</f>
        <v>#REF!</v>
      </c>
      <c r="BA136" s="17" t="s">
        <v>65</v>
      </c>
      <c r="BB136" s="114">
        <f t="shared" si="1"/>
        <v>0</v>
      </c>
      <c r="BC136" s="17" t="s">
        <v>122</v>
      </c>
      <c r="BD136" s="113" t="s">
        <v>213</v>
      </c>
    </row>
    <row r="137" spans="2:56" s="1" customFormat="1" ht="16.5" customHeight="1">
      <c r="B137" s="106"/>
      <c r="C137" s="107" t="s">
        <v>174</v>
      </c>
      <c r="D137" s="107" t="s">
        <v>118</v>
      </c>
      <c r="E137" s="108" t="s">
        <v>1530</v>
      </c>
      <c r="F137" s="109" t="s">
        <v>1531</v>
      </c>
      <c r="G137" s="110" t="s">
        <v>1501</v>
      </c>
      <c r="H137" s="111"/>
      <c r="I137" s="112">
        <v>30</v>
      </c>
      <c r="J137" s="154">
        <f t="shared" si="0"/>
        <v>0</v>
      </c>
      <c r="K137" s="147"/>
      <c r="L137" s="161"/>
      <c r="M137" s="147"/>
      <c r="N137" s="161">
        <f t="shared" si="2"/>
        <v>0</v>
      </c>
      <c r="O137" s="159">
        <f t="shared" si="3"/>
        <v>0</v>
      </c>
      <c r="P137" s="160">
        <f t="shared" si="4"/>
        <v>0</v>
      </c>
      <c r="AI137" s="113" t="s">
        <v>122</v>
      </c>
      <c r="AK137" s="113" t="s">
        <v>118</v>
      </c>
      <c r="AL137" s="113" t="s">
        <v>65</v>
      </c>
      <c r="AP137" s="17" t="s">
        <v>116</v>
      </c>
      <c r="AV137" s="114" t="e">
        <f>IF(#REF!="základní",J137,0)</f>
        <v>#REF!</v>
      </c>
      <c r="AW137" s="114" t="e">
        <f>IF(#REF!="snížená",J137,0)</f>
        <v>#REF!</v>
      </c>
      <c r="AX137" s="114" t="e">
        <f>IF(#REF!="zákl. přenesená",J137,0)</f>
        <v>#REF!</v>
      </c>
      <c r="AY137" s="114" t="e">
        <f>IF(#REF!="sníž. přenesená",J137,0)</f>
        <v>#REF!</v>
      </c>
      <c r="AZ137" s="114" t="e">
        <f>IF(#REF!="nulová",J137,0)</f>
        <v>#REF!</v>
      </c>
      <c r="BA137" s="17" t="s">
        <v>65</v>
      </c>
      <c r="BB137" s="114">
        <f t="shared" si="1"/>
        <v>0</v>
      </c>
      <c r="BC137" s="17" t="s">
        <v>122</v>
      </c>
      <c r="BD137" s="113" t="s">
        <v>217</v>
      </c>
    </row>
    <row r="138" spans="2:56" s="1" customFormat="1" ht="24.15" customHeight="1">
      <c r="B138" s="106"/>
      <c r="C138" s="107" t="s">
        <v>196</v>
      </c>
      <c r="D138" s="107" t="s">
        <v>118</v>
      </c>
      <c r="E138" s="108" t="s">
        <v>1532</v>
      </c>
      <c r="F138" s="109" t="s">
        <v>1533</v>
      </c>
      <c r="G138" s="110" t="s">
        <v>1501</v>
      </c>
      <c r="H138" s="111"/>
      <c r="I138" s="112">
        <v>62</v>
      </c>
      <c r="J138" s="154">
        <f t="shared" si="0"/>
        <v>0</v>
      </c>
      <c r="K138" s="147"/>
      <c r="L138" s="161"/>
      <c r="M138" s="147"/>
      <c r="N138" s="161">
        <f t="shared" si="2"/>
        <v>0</v>
      </c>
      <c r="O138" s="159">
        <f t="shared" si="3"/>
        <v>0</v>
      </c>
      <c r="P138" s="160">
        <f t="shared" si="4"/>
        <v>0</v>
      </c>
      <c r="AI138" s="113" t="s">
        <v>122</v>
      </c>
      <c r="AK138" s="113" t="s">
        <v>118</v>
      </c>
      <c r="AL138" s="113" t="s">
        <v>65</v>
      </c>
      <c r="AP138" s="17" t="s">
        <v>116</v>
      </c>
      <c r="AV138" s="114" t="e">
        <f>IF(#REF!="základní",J138,0)</f>
        <v>#REF!</v>
      </c>
      <c r="AW138" s="114" t="e">
        <f>IF(#REF!="snížená",J138,0)</f>
        <v>#REF!</v>
      </c>
      <c r="AX138" s="114" t="e">
        <f>IF(#REF!="zákl. přenesená",J138,0)</f>
        <v>#REF!</v>
      </c>
      <c r="AY138" s="114" t="e">
        <f>IF(#REF!="sníž. přenesená",J138,0)</f>
        <v>#REF!</v>
      </c>
      <c r="AZ138" s="114" t="e">
        <f>IF(#REF!="nulová",J138,0)</f>
        <v>#REF!</v>
      </c>
      <c r="BA138" s="17" t="s">
        <v>65</v>
      </c>
      <c r="BB138" s="114">
        <f t="shared" si="1"/>
        <v>0</v>
      </c>
      <c r="BC138" s="17" t="s">
        <v>122</v>
      </c>
      <c r="BD138" s="113" t="s">
        <v>221</v>
      </c>
    </row>
    <row r="139" spans="2:56" s="1" customFormat="1" ht="16.5" customHeight="1">
      <c r="B139" s="106"/>
      <c r="C139" s="107" t="s">
        <v>179</v>
      </c>
      <c r="D139" s="107" t="s">
        <v>118</v>
      </c>
      <c r="E139" s="108" t="s">
        <v>1534</v>
      </c>
      <c r="F139" s="109" t="s">
        <v>1535</v>
      </c>
      <c r="G139" s="110" t="s">
        <v>1501</v>
      </c>
      <c r="H139" s="111"/>
      <c r="I139" s="112">
        <v>26</v>
      </c>
      <c r="J139" s="154">
        <f t="shared" si="0"/>
        <v>0</v>
      </c>
      <c r="K139" s="147"/>
      <c r="L139" s="161"/>
      <c r="M139" s="147"/>
      <c r="N139" s="161">
        <f t="shared" si="2"/>
        <v>0</v>
      </c>
      <c r="O139" s="159">
        <f t="shared" si="3"/>
        <v>0</v>
      </c>
      <c r="P139" s="160">
        <f t="shared" si="4"/>
        <v>0</v>
      </c>
      <c r="AI139" s="113" t="s">
        <v>122</v>
      </c>
      <c r="AK139" s="113" t="s">
        <v>118</v>
      </c>
      <c r="AL139" s="113" t="s">
        <v>65</v>
      </c>
      <c r="AP139" s="17" t="s">
        <v>116</v>
      </c>
      <c r="AV139" s="114" t="e">
        <f>IF(#REF!="základní",J139,0)</f>
        <v>#REF!</v>
      </c>
      <c r="AW139" s="114" t="e">
        <f>IF(#REF!="snížená",J139,0)</f>
        <v>#REF!</v>
      </c>
      <c r="AX139" s="114" t="e">
        <f>IF(#REF!="zákl. přenesená",J139,0)</f>
        <v>#REF!</v>
      </c>
      <c r="AY139" s="114" t="e">
        <f>IF(#REF!="sníž. přenesená",J139,0)</f>
        <v>#REF!</v>
      </c>
      <c r="AZ139" s="114" t="e">
        <f>IF(#REF!="nulová",J139,0)</f>
        <v>#REF!</v>
      </c>
      <c r="BA139" s="17" t="s">
        <v>65</v>
      </c>
      <c r="BB139" s="114">
        <f t="shared" si="1"/>
        <v>0</v>
      </c>
      <c r="BC139" s="17" t="s">
        <v>122</v>
      </c>
      <c r="BD139" s="113" t="s">
        <v>227</v>
      </c>
    </row>
    <row r="140" spans="2:56" s="1" customFormat="1" ht="16.5" customHeight="1">
      <c r="B140" s="106"/>
      <c r="C140" s="107" t="s">
        <v>205</v>
      </c>
      <c r="D140" s="107" t="s">
        <v>118</v>
      </c>
      <c r="E140" s="108" t="s">
        <v>1536</v>
      </c>
      <c r="F140" s="109" t="s">
        <v>1537</v>
      </c>
      <c r="G140" s="110" t="s">
        <v>1501</v>
      </c>
      <c r="H140" s="111"/>
      <c r="I140" s="112">
        <v>26</v>
      </c>
      <c r="J140" s="154">
        <f t="shared" si="0"/>
        <v>0</v>
      </c>
      <c r="K140" s="147"/>
      <c r="L140" s="161"/>
      <c r="M140" s="147"/>
      <c r="N140" s="161">
        <f t="shared" si="2"/>
        <v>0</v>
      </c>
      <c r="O140" s="159">
        <f t="shared" si="3"/>
        <v>0</v>
      </c>
      <c r="P140" s="160">
        <f t="shared" si="4"/>
        <v>0</v>
      </c>
      <c r="AI140" s="113" t="s">
        <v>122</v>
      </c>
      <c r="AK140" s="113" t="s">
        <v>118</v>
      </c>
      <c r="AL140" s="113" t="s">
        <v>65</v>
      </c>
      <c r="AP140" s="17" t="s">
        <v>116</v>
      </c>
      <c r="AV140" s="114" t="e">
        <f>IF(#REF!="základní",J140,0)</f>
        <v>#REF!</v>
      </c>
      <c r="AW140" s="114" t="e">
        <f>IF(#REF!="snížená",J140,0)</f>
        <v>#REF!</v>
      </c>
      <c r="AX140" s="114" t="e">
        <f>IF(#REF!="zákl. přenesená",J140,0)</f>
        <v>#REF!</v>
      </c>
      <c r="AY140" s="114" t="e">
        <f>IF(#REF!="sníž. přenesená",J140,0)</f>
        <v>#REF!</v>
      </c>
      <c r="AZ140" s="114" t="e">
        <f>IF(#REF!="nulová",J140,0)</f>
        <v>#REF!</v>
      </c>
      <c r="BA140" s="17" t="s">
        <v>65</v>
      </c>
      <c r="BB140" s="114">
        <f t="shared" si="1"/>
        <v>0</v>
      </c>
      <c r="BC140" s="17" t="s">
        <v>122</v>
      </c>
      <c r="BD140" s="113" t="s">
        <v>231</v>
      </c>
    </row>
    <row r="141" spans="2:56" s="1" customFormat="1" ht="24.15" customHeight="1">
      <c r="B141" s="106"/>
      <c r="C141" s="107" t="s">
        <v>184</v>
      </c>
      <c r="D141" s="107" t="s">
        <v>118</v>
      </c>
      <c r="E141" s="108" t="s">
        <v>1538</v>
      </c>
      <c r="F141" s="109" t="s">
        <v>1539</v>
      </c>
      <c r="G141" s="110" t="s">
        <v>236</v>
      </c>
      <c r="H141" s="111"/>
      <c r="I141" s="112">
        <v>443</v>
      </c>
      <c r="J141" s="154">
        <f t="shared" si="0"/>
        <v>0</v>
      </c>
      <c r="K141" s="147"/>
      <c r="L141" s="161"/>
      <c r="M141" s="147"/>
      <c r="N141" s="161">
        <f t="shared" si="2"/>
        <v>0</v>
      </c>
      <c r="O141" s="159">
        <f t="shared" si="3"/>
        <v>0</v>
      </c>
      <c r="P141" s="160">
        <f t="shared" si="4"/>
        <v>0</v>
      </c>
      <c r="AI141" s="113" t="s">
        <v>122</v>
      </c>
      <c r="AK141" s="113" t="s">
        <v>118</v>
      </c>
      <c r="AL141" s="113" t="s">
        <v>65</v>
      </c>
      <c r="AP141" s="17" t="s">
        <v>116</v>
      </c>
      <c r="AV141" s="114" t="e">
        <f>IF(#REF!="základní",J141,0)</f>
        <v>#REF!</v>
      </c>
      <c r="AW141" s="114" t="e">
        <f>IF(#REF!="snížená",J141,0)</f>
        <v>#REF!</v>
      </c>
      <c r="AX141" s="114" t="e">
        <f>IF(#REF!="zákl. přenesená",J141,0)</f>
        <v>#REF!</v>
      </c>
      <c r="AY141" s="114" t="e">
        <f>IF(#REF!="sníž. přenesená",J141,0)</f>
        <v>#REF!</v>
      </c>
      <c r="AZ141" s="114" t="e">
        <f>IF(#REF!="nulová",J141,0)</f>
        <v>#REF!</v>
      </c>
      <c r="BA141" s="17" t="s">
        <v>65</v>
      </c>
      <c r="BB141" s="114">
        <f t="shared" si="1"/>
        <v>0</v>
      </c>
      <c r="BC141" s="17" t="s">
        <v>122</v>
      </c>
      <c r="BD141" s="113" t="s">
        <v>237</v>
      </c>
    </row>
    <row r="142" spans="2:56" s="11" customFormat="1" ht="25.95" customHeight="1">
      <c r="B142" s="97"/>
      <c r="D142" s="98" t="s">
        <v>56</v>
      </c>
      <c r="E142" s="99" t="s">
        <v>1540</v>
      </c>
      <c r="F142" s="99" t="s">
        <v>1541</v>
      </c>
      <c r="I142" s="100"/>
      <c r="J142" s="101">
        <f>BB142</f>
        <v>0</v>
      </c>
      <c r="K142" s="207"/>
      <c r="L142" s="177"/>
      <c r="M142" s="207"/>
      <c r="N142" s="161"/>
      <c r="O142" s="159"/>
      <c r="P142" s="160"/>
      <c r="AI142" s="98" t="s">
        <v>65</v>
      </c>
      <c r="AK142" s="102" t="s">
        <v>56</v>
      </c>
      <c r="AL142" s="102" t="s">
        <v>57</v>
      </c>
      <c r="AP142" s="98" t="s">
        <v>116</v>
      </c>
      <c r="BB142" s="103">
        <f>SUM(BB143:BB157)</f>
        <v>0</v>
      </c>
    </row>
    <row r="143" spans="2:56" s="1" customFormat="1" ht="16.5" customHeight="1">
      <c r="B143" s="106"/>
      <c r="C143" s="107" t="s">
        <v>6</v>
      </c>
      <c r="D143" s="107" t="s">
        <v>118</v>
      </c>
      <c r="E143" s="108" t="s">
        <v>1542</v>
      </c>
      <c r="F143" s="109" t="s">
        <v>1543</v>
      </c>
      <c r="G143" s="110" t="s">
        <v>1501</v>
      </c>
      <c r="H143" s="111"/>
      <c r="I143" s="112">
        <v>2510</v>
      </c>
      <c r="J143" s="154">
        <f t="shared" ref="J143:J157" si="5">ROUND(I143*H143,2)</f>
        <v>0</v>
      </c>
      <c r="K143" s="147"/>
      <c r="L143" s="161"/>
      <c r="M143" s="147"/>
      <c r="N143" s="161">
        <f t="shared" si="2"/>
        <v>0</v>
      </c>
      <c r="O143" s="159">
        <f t="shared" si="3"/>
        <v>0</v>
      </c>
      <c r="P143" s="160">
        <f t="shared" si="4"/>
        <v>0</v>
      </c>
      <c r="AI143" s="113" t="s">
        <v>122</v>
      </c>
      <c r="AK143" s="113" t="s">
        <v>118</v>
      </c>
      <c r="AL143" s="113" t="s">
        <v>65</v>
      </c>
      <c r="AP143" s="17" t="s">
        <v>116</v>
      </c>
      <c r="AV143" s="114" t="e">
        <f>IF(#REF!="základní",J143,0)</f>
        <v>#REF!</v>
      </c>
      <c r="AW143" s="114" t="e">
        <f>IF(#REF!="snížená",J143,0)</f>
        <v>#REF!</v>
      </c>
      <c r="AX143" s="114" t="e">
        <f>IF(#REF!="zákl. přenesená",J143,0)</f>
        <v>#REF!</v>
      </c>
      <c r="AY143" s="114" t="e">
        <f>IF(#REF!="sníž. přenesená",J143,0)</f>
        <v>#REF!</v>
      </c>
      <c r="AZ143" s="114" t="e">
        <f>IF(#REF!="nulová",J143,0)</f>
        <v>#REF!</v>
      </c>
      <c r="BA143" s="17" t="s">
        <v>65</v>
      </c>
      <c r="BB143" s="114">
        <f t="shared" ref="BB143:BB157" si="6">ROUND(I143*H143,2)</f>
        <v>0</v>
      </c>
      <c r="BC143" s="17" t="s">
        <v>122</v>
      </c>
      <c r="BD143" s="113" t="s">
        <v>241</v>
      </c>
    </row>
    <row r="144" spans="2:56" s="1" customFormat="1" ht="16.5" customHeight="1">
      <c r="B144" s="106"/>
      <c r="C144" s="107" t="s">
        <v>188</v>
      </c>
      <c r="D144" s="107" t="s">
        <v>118</v>
      </c>
      <c r="E144" s="108" t="s">
        <v>1544</v>
      </c>
      <c r="F144" s="109" t="s">
        <v>1545</v>
      </c>
      <c r="G144" s="110" t="s">
        <v>1501</v>
      </c>
      <c r="H144" s="111"/>
      <c r="I144" s="112">
        <v>875</v>
      </c>
      <c r="J144" s="154">
        <f t="shared" si="5"/>
        <v>0</v>
      </c>
      <c r="K144" s="147"/>
      <c r="L144" s="161"/>
      <c r="M144" s="147"/>
      <c r="N144" s="161">
        <f t="shared" si="2"/>
        <v>0</v>
      </c>
      <c r="O144" s="159">
        <f t="shared" si="3"/>
        <v>0</v>
      </c>
      <c r="P144" s="160">
        <f t="shared" si="4"/>
        <v>0</v>
      </c>
      <c r="AI144" s="113" t="s">
        <v>122</v>
      </c>
      <c r="AK144" s="113" t="s">
        <v>118</v>
      </c>
      <c r="AL144" s="113" t="s">
        <v>65</v>
      </c>
      <c r="AP144" s="17" t="s">
        <v>116</v>
      </c>
      <c r="AV144" s="114" t="e">
        <f>IF(#REF!="základní",J144,0)</f>
        <v>#REF!</v>
      </c>
      <c r="AW144" s="114" t="e">
        <f>IF(#REF!="snížená",J144,0)</f>
        <v>#REF!</v>
      </c>
      <c r="AX144" s="114" t="e">
        <f>IF(#REF!="zákl. přenesená",J144,0)</f>
        <v>#REF!</v>
      </c>
      <c r="AY144" s="114" t="e">
        <f>IF(#REF!="sníž. přenesená",J144,0)</f>
        <v>#REF!</v>
      </c>
      <c r="AZ144" s="114" t="e">
        <f>IF(#REF!="nulová",J144,0)</f>
        <v>#REF!</v>
      </c>
      <c r="BA144" s="17" t="s">
        <v>65</v>
      </c>
      <c r="BB144" s="114">
        <f t="shared" si="6"/>
        <v>0</v>
      </c>
      <c r="BC144" s="17" t="s">
        <v>122</v>
      </c>
      <c r="BD144" s="113" t="s">
        <v>246</v>
      </c>
    </row>
    <row r="145" spans="2:56" s="1" customFormat="1" ht="16.5" customHeight="1">
      <c r="B145" s="106"/>
      <c r="C145" s="107" t="s">
        <v>223</v>
      </c>
      <c r="D145" s="107" t="s">
        <v>118</v>
      </c>
      <c r="E145" s="108" t="s">
        <v>1546</v>
      </c>
      <c r="F145" s="109" t="s">
        <v>1547</v>
      </c>
      <c r="G145" s="110" t="s">
        <v>1501</v>
      </c>
      <c r="H145" s="111"/>
      <c r="I145" s="112">
        <v>641</v>
      </c>
      <c r="J145" s="154">
        <f t="shared" si="5"/>
        <v>0</v>
      </c>
      <c r="K145" s="147"/>
      <c r="L145" s="161"/>
      <c r="M145" s="147"/>
      <c r="N145" s="161">
        <f t="shared" si="2"/>
        <v>0</v>
      </c>
      <c r="O145" s="159">
        <f t="shared" si="3"/>
        <v>0</v>
      </c>
      <c r="P145" s="160">
        <f t="shared" si="4"/>
        <v>0</v>
      </c>
      <c r="AI145" s="113" t="s">
        <v>122</v>
      </c>
      <c r="AK145" s="113" t="s">
        <v>118</v>
      </c>
      <c r="AL145" s="113" t="s">
        <v>65</v>
      </c>
      <c r="AP145" s="17" t="s">
        <v>116</v>
      </c>
      <c r="AV145" s="114" t="e">
        <f>IF(#REF!="základní",J145,0)</f>
        <v>#REF!</v>
      </c>
      <c r="AW145" s="114" t="e">
        <f>IF(#REF!="snížená",J145,0)</f>
        <v>#REF!</v>
      </c>
      <c r="AX145" s="114" t="e">
        <f>IF(#REF!="zákl. přenesená",J145,0)</f>
        <v>#REF!</v>
      </c>
      <c r="AY145" s="114" t="e">
        <f>IF(#REF!="sníž. přenesená",J145,0)</f>
        <v>#REF!</v>
      </c>
      <c r="AZ145" s="114" t="e">
        <f>IF(#REF!="nulová",J145,0)</f>
        <v>#REF!</v>
      </c>
      <c r="BA145" s="17" t="s">
        <v>65</v>
      </c>
      <c r="BB145" s="114">
        <f t="shared" si="6"/>
        <v>0</v>
      </c>
      <c r="BC145" s="17" t="s">
        <v>122</v>
      </c>
      <c r="BD145" s="113" t="s">
        <v>251</v>
      </c>
    </row>
    <row r="146" spans="2:56" s="1" customFormat="1" ht="16.5" customHeight="1">
      <c r="B146" s="106"/>
      <c r="C146" s="107" t="s">
        <v>199</v>
      </c>
      <c r="D146" s="107" t="s">
        <v>118</v>
      </c>
      <c r="E146" s="108" t="s">
        <v>1548</v>
      </c>
      <c r="F146" s="109" t="s">
        <v>1549</v>
      </c>
      <c r="G146" s="110" t="s">
        <v>160</v>
      </c>
      <c r="H146" s="111"/>
      <c r="I146" s="112">
        <v>26</v>
      </c>
      <c r="J146" s="154">
        <f t="shared" si="5"/>
        <v>0</v>
      </c>
      <c r="K146" s="147"/>
      <c r="L146" s="161"/>
      <c r="M146" s="147"/>
      <c r="N146" s="161">
        <f t="shared" si="2"/>
        <v>0</v>
      </c>
      <c r="O146" s="159">
        <f t="shared" si="3"/>
        <v>0</v>
      </c>
      <c r="P146" s="160">
        <f t="shared" si="4"/>
        <v>0</v>
      </c>
      <c r="AI146" s="113" t="s">
        <v>122</v>
      </c>
      <c r="AK146" s="113" t="s">
        <v>118</v>
      </c>
      <c r="AL146" s="113" t="s">
        <v>65</v>
      </c>
      <c r="AP146" s="17" t="s">
        <v>116</v>
      </c>
      <c r="AV146" s="114" t="e">
        <f>IF(#REF!="základní",J146,0)</f>
        <v>#REF!</v>
      </c>
      <c r="AW146" s="114" t="e">
        <f>IF(#REF!="snížená",J146,0)</f>
        <v>#REF!</v>
      </c>
      <c r="AX146" s="114" t="e">
        <f>IF(#REF!="zákl. přenesená",J146,0)</f>
        <v>#REF!</v>
      </c>
      <c r="AY146" s="114" t="e">
        <f>IF(#REF!="sníž. přenesená",J146,0)</f>
        <v>#REF!</v>
      </c>
      <c r="AZ146" s="114" t="e">
        <f>IF(#REF!="nulová",J146,0)</f>
        <v>#REF!</v>
      </c>
      <c r="BA146" s="17" t="s">
        <v>65</v>
      </c>
      <c r="BB146" s="114">
        <f t="shared" si="6"/>
        <v>0</v>
      </c>
      <c r="BC146" s="17" t="s">
        <v>122</v>
      </c>
      <c r="BD146" s="113" t="s">
        <v>256</v>
      </c>
    </row>
    <row r="147" spans="2:56" s="1" customFormat="1" ht="16.5" customHeight="1">
      <c r="B147" s="106"/>
      <c r="C147" s="107" t="s">
        <v>233</v>
      </c>
      <c r="D147" s="107" t="s">
        <v>118</v>
      </c>
      <c r="E147" s="108" t="s">
        <v>1550</v>
      </c>
      <c r="F147" s="109" t="s">
        <v>1551</v>
      </c>
      <c r="G147" s="110" t="s">
        <v>1501</v>
      </c>
      <c r="H147" s="111"/>
      <c r="I147" s="112">
        <v>525</v>
      </c>
      <c r="J147" s="154">
        <f t="shared" si="5"/>
        <v>0</v>
      </c>
      <c r="K147" s="147"/>
      <c r="L147" s="161"/>
      <c r="M147" s="147"/>
      <c r="N147" s="161">
        <f t="shared" si="2"/>
        <v>0</v>
      </c>
      <c r="O147" s="159">
        <f t="shared" si="3"/>
        <v>0</v>
      </c>
      <c r="P147" s="160">
        <f t="shared" si="4"/>
        <v>0</v>
      </c>
      <c r="AI147" s="113" t="s">
        <v>122</v>
      </c>
      <c r="AK147" s="113" t="s">
        <v>118</v>
      </c>
      <c r="AL147" s="113" t="s">
        <v>65</v>
      </c>
      <c r="AP147" s="17" t="s">
        <v>116</v>
      </c>
      <c r="AV147" s="114" t="e">
        <f>IF(#REF!="základní",J147,0)</f>
        <v>#REF!</v>
      </c>
      <c r="AW147" s="114" t="e">
        <f>IF(#REF!="snížená",J147,0)</f>
        <v>#REF!</v>
      </c>
      <c r="AX147" s="114" t="e">
        <f>IF(#REF!="zákl. přenesená",J147,0)</f>
        <v>#REF!</v>
      </c>
      <c r="AY147" s="114" t="e">
        <f>IF(#REF!="sníž. přenesená",J147,0)</f>
        <v>#REF!</v>
      </c>
      <c r="AZ147" s="114" t="e">
        <f>IF(#REF!="nulová",J147,0)</f>
        <v>#REF!</v>
      </c>
      <c r="BA147" s="17" t="s">
        <v>65</v>
      </c>
      <c r="BB147" s="114">
        <f t="shared" si="6"/>
        <v>0</v>
      </c>
      <c r="BC147" s="17" t="s">
        <v>122</v>
      </c>
      <c r="BD147" s="113" t="s">
        <v>260</v>
      </c>
    </row>
    <row r="148" spans="2:56" s="1" customFormat="1" ht="37.950000000000003" customHeight="1">
      <c r="B148" s="106"/>
      <c r="C148" s="107" t="s">
        <v>203</v>
      </c>
      <c r="D148" s="107" t="s">
        <v>118</v>
      </c>
      <c r="E148" s="108" t="s">
        <v>1552</v>
      </c>
      <c r="F148" s="109" t="s">
        <v>1553</v>
      </c>
      <c r="G148" s="110" t="s">
        <v>1554</v>
      </c>
      <c r="H148" s="111"/>
      <c r="I148" s="112">
        <v>2160</v>
      </c>
      <c r="J148" s="154">
        <f t="shared" si="5"/>
        <v>0</v>
      </c>
      <c r="K148" s="147"/>
      <c r="L148" s="161"/>
      <c r="M148" s="147"/>
      <c r="N148" s="161">
        <f t="shared" si="2"/>
        <v>0</v>
      </c>
      <c r="O148" s="159">
        <f t="shared" si="3"/>
        <v>0</v>
      </c>
      <c r="P148" s="160">
        <f t="shared" si="4"/>
        <v>0</v>
      </c>
      <c r="AI148" s="113" t="s">
        <v>122</v>
      </c>
      <c r="AK148" s="113" t="s">
        <v>118</v>
      </c>
      <c r="AL148" s="113" t="s">
        <v>65</v>
      </c>
      <c r="AP148" s="17" t="s">
        <v>116</v>
      </c>
      <c r="AV148" s="114" t="e">
        <f>IF(#REF!="základní",J148,0)</f>
        <v>#REF!</v>
      </c>
      <c r="AW148" s="114" t="e">
        <f>IF(#REF!="snížená",J148,0)</f>
        <v>#REF!</v>
      </c>
      <c r="AX148" s="114" t="e">
        <f>IF(#REF!="zákl. přenesená",J148,0)</f>
        <v>#REF!</v>
      </c>
      <c r="AY148" s="114" t="e">
        <f>IF(#REF!="sníž. přenesená",J148,0)</f>
        <v>#REF!</v>
      </c>
      <c r="AZ148" s="114" t="e">
        <f>IF(#REF!="nulová",J148,0)</f>
        <v>#REF!</v>
      </c>
      <c r="BA148" s="17" t="s">
        <v>65</v>
      </c>
      <c r="BB148" s="114">
        <f t="shared" si="6"/>
        <v>0</v>
      </c>
      <c r="BC148" s="17" t="s">
        <v>122</v>
      </c>
      <c r="BD148" s="113" t="s">
        <v>265</v>
      </c>
    </row>
    <row r="149" spans="2:56" s="1" customFormat="1" ht="21.75" customHeight="1">
      <c r="B149" s="106"/>
      <c r="C149" s="107" t="s">
        <v>243</v>
      </c>
      <c r="D149" s="107" t="s">
        <v>118</v>
      </c>
      <c r="E149" s="108" t="s">
        <v>1555</v>
      </c>
      <c r="F149" s="109" t="s">
        <v>1556</v>
      </c>
      <c r="G149" s="110" t="s">
        <v>1501</v>
      </c>
      <c r="H149" s="111"/>
      <c r="I149" s="112">
        <v>525</v>
      </c>
      <c r="J149" s="154">
        <f t="shared" si="5"/>
        <v>0</v>
      </c>
      <c r="K149" s="147"/>
      <c r="L149" s="161"/>
      <c r="M149" s="147"/>
      <c r="N149" s="161">
        <f t="shared" si="2"/>
        <v>0</v>
      </c>
      <c r="O149" s="159">
        <f t="shared" si="3"/>
        <v>0</v>
      </c>
      <c r="P149" s="160">
        <f t="shared" si="4"/>
        <v>0</v>
      </c>
      <c r="AI149" s="113" t="s">
        <v>122</v>
      </c>
      <c r="AK149" s="113" t="s">
        <v>118</v>
      </c>
      <c r="AL149" s="113" t="s">
        <v>65</v>
      </c>
      <c r="AP149" s="17" t="s">
        <v>116</v>
      </c>
      <c r="AV149" s="114" t="e">
        <f>IF(#REF!="základní",J149,0)</f>
        <v>#REF!</v>
      </c>
      <c r="AW149" s="114" t="e">
        <f>IF(#REF!="snížená",J149,0)</f>
        <v>#REF!</v>
      </c>
      <c r="AX149" s="114" t="e">
        <f>IF(#REF!="zákl. přenesená",J149,0)</f>
        <v>#REF!</v>
      </c>
      <c r="AY149" s="114" t="e">
        <f>IF(#REF!="sníž. přenesená",J149,0)</f>
        <v>#REF!</v>
      </c>
      <c r="AZ149" s="114" t="e">
        <f>IF(#REF!="nulová",J149,0)</f>
        <v>#REF!</v>
      </c>
      <c r="BA149" s="17" t="s">
        <v>65</v>
      </c>
      <c r="BB149" s="114">
        <f t="shared" si="6"/>
        <v>0</v>
      </c>
      <c r="BC149" s="17" t="s">
        <v>122</v>
      </c>
      <c r="BD149" s="113" t="s">
        <v>270</v>
      </c>
    </row>
    <row r="150" spans="2:56" s="1" customFormat="1" ht="16.5" customHeight="1">
      <c r="B150" s="106"/>
      <c r="C150" s="107" t="s">
        <v>208</v>
      </c>
      <c r="D150" s="107" t="s">
        <v>118</v>
      </c>
      <c r="E150" s="108" t="s">
        <v>1557</v>
      </c>
      <c r="F150" s="109" t="s">
        <v>1558</v>
      </c>
      <c r="G150" s="110" t="s">
        <v>1501</v>
      </c>
      <c r="H150" s="111"/>
      <c r="I150" s="112">
        <v>2500</v>
      </c>
      <c r="J150" s="154">
        <f t="shared" si="5"/>
        <v>0</v>
      </c>
      <c r="K150" s="147"/>
      <c r="L150" s="161"/>
      <c r="M150" s="147"/>
      <c r="N150" s="161">
        <f t="shared" si="2"/>
        <v>0</v>
      </c>
      <c r="O150" s="159">
        <f t="shared" si="3"/>
        <v>0</v>
      </c>
      <c r="P150" s="160">
        <f t="shared" si="4"/>
        <v>0</v>
      </c>
      <c r="AI150" s="113" t="s">
        <v>122</v>
      </c>
      <c r="AK150" s="113" t="s">
        <v>118</v>
      </c>
      <c r="AL150" s="113" t="s">
        <v>65</v>
      </c>
      <c r="AP150" s="17" t="s">
        <v>116</v>
      </c>
      <c r="AV150" s="114" t="e">
        <f>IF(#REF!="základní",J150,0)</f>
        <v>#REF!</v>
      </c>
      <c r="AW150" s="114" t="e">
        <f>IF(#REF!="snížená",J150,0)</f>
        <v>#REF!</v>
      </c>
      <c r="AX150" s="114" t="e">
        <f>IF(#REF!="zákl. přenesená",J150,0)</f>
        <v>#REF!</v>
      </c>
      <c r="AY150" s="114" t="e">
        <f>IF(#REF!="sníž. přenesená",J150,0)</f>
        <v>#REF!</v>
      </c>
      <c r="AZ150" s="114" t="e">
        <f>IF(#REF!="nulová",J150,0)</f>
        <v>#REF!</v>
      </c>
      <c r="BA150" s="17" t="s">
        <v>65</v>
      </c>
      <c r="BB150" s="114">
        <f t="shared" si="6"/>
        <v>0</v>
      </c>
      <c r="BC150" s="17" t="s">
        <v>122</v>
      </c>
      <c r="BD150" s="113" t="s">
        <v>275</v>
      </c>
    </row>
    <row r="151" spans="2:56" s="1" customFormat="1" ht="16.5" customHeight="1">
      <c r="B151" s="106"/>
      <c r="C151" s="107" t="s">
        <v>253</v>
      </c>
      <c r="D151" s="107" t="s">
        <v>118</v>
      </c>
      <c r="E151" s="108" t="s">
        <v>1559</v>
      </c>
      <c r="F151" s="109" t="s">
        <v>1560</v>
      </c>
      <c r="G151" s="110" t="s">
        <v>160</v>
      </c>
      <c r="H151" s="111"/>
      <c r="I151" s="112">
        <v>37</v>
      </c>
      <c r="J151" s="154">
        <f t="shared" si="5"/>
        <v>0</v>
      </c>
      <c r="K151" s="147"/>
      <c r="L151" s="161"/>
      <c r="M151" s="147"/>
      <c r="N151" s="161">
        <f t="shared" si="2"/>
        <v>0</v>
      </c>
      <c r="O151" s="159">
        <f t="shared" si="3"/>
        <v>0</v>
      </c>
      <c r="P151" s="160">
        <f t="shared" si="4"/>
        <v>0</v>
      </c>
      <c r="AI151" s="113" t="s">
        <v>122</v>
      </c>
      <c r="AK151" s="113" t="s">
        <v>118</v>
      </c>
      <c r="AL151" s="113" t="s">
        <v>65</v>
      </c>
      <c r="AP151" s="17" t="s">
        <v>116</v>
      </c>
      <c r="AV151" s="114" t="e">
        <f>IF(#REF!="základní",J151,0)</f>
        <v>#REF!</v>
      </c>
      <c r="AW151" s="114" t="e">
        <f>IF(#REF!="snížená",J151,0)</f>
        <v>#REF!</v>
      </c>
      <c r="AX151" s="114" t="e">
        <f>IF(#REF!="zákl. přenesená",J151,0)</f>
        <v>#REF!</v>
      </c>
      <c r="AY151" s="114" t="e">
        <f>IF(#REF!="sníž. přenesená",J151,0)</f>
        <v>#REF!</v>
      </c>
      <c r="AZ151" s="114" t="e">
        <f>IF(#REF!="nulová",J151,0)</f>
        <v>#REF!</v>
      </c>
      <c r="BA151" s="17" t="s">
        <v>65</v>
      </c>
      <c r="BB151" s="114">
        <f t="shared" si="6"/>
        <v>0</v>
      </c>
      <c r="BC151" s="17" t="s">
        <v>122</v>
      </c>
      <c r="BD151" s="113" t="s">
        <v>279</v>
      </c>
    </row>
    <row r="152" spans="2:56" s="1" customFormat="1" ht="21.75" customHeight="1">
      <c r="B152" s="106"/>
      <c r="C152" s="107" t="s">
        <v>213</v>
      </c>
      <c r="D152" s="107" t="s">
        <v>118</v>
      </c>
      <c r="E152" s="108" t="s">
        <v>1561</v>
      </c>
      <c r="F152" s="109" t="s">
        <v>1562</v>
      </c>
      <c r="G152" s="110" t="s">
        <v>160</v>
      </c>
      <c r="H152" s="111"/>
      <c r="I152" s="112">
        <v>47</v>
      </c>
      <c r="J152" s="154">
        <f t="shared" si="5"/>
        <v>0</v>
      </c>
      <c r="K152" s="147"/>
      <c r="L152" s="161"/>
      <c r="M152" s="147"/>
      <c r="N152" s="161">
        <f t="shared" si="2"/>
        <v>0</v>
      </c>
      <c r="O152" s="159">
        <f t="shared" si="3"/>
        <v>0</v>
      </c>
      <c r="P152" s="160">
        <f t="shared" si="4"/>
        <v>0</v>
      </c>
      <c r="AI152" s="113" t="s">
        <v>122</v>
      </c>
      <c r="AK152" s="113" t="s">
        <v>118</v>
      </c>
      <c r="AL152" s="113" t="s">
        <v>65</v>
      </c>
      <c r="AP152" s="17" t="s">
        <v>116</v>
      </c>
      <c r="AV152" s="114" t="e">
        <f>IF(#REF!="základní",J152,0)</f>
        <v>#REF!</v>
      </c>
      <c r="AW152" s="114" t="e">
        <f>IF(#REF!="snížená",J152,0)</f>
        <v>#REF!</v>
      </c>
      <c r="AX152" s="114" t="e">
        <f>IF(#REF!="zákl. přenesená",J152,0)</f>
        <v>#REF!</v>
      </c>
      <c r="AY152" s="114" t="e">
        <f>IF(#REF!="sníž. přenesená",J152,0)</f>
        <v>#REF!</v>
      </c>
      <c r="AZ152" s="114" t="e">
        <f>IF(#REF!="nulová",J152,0)</f>
        <v>#REF!</v>
      </c>
      <c r="BA152" s="17" t="s">
        <v>65</v>
      </c>
      <c r="BB152" s="114">
        <f t="shared" si="6"/>
        <v>0</v>
      </c>
      <c r="BC152" s="17" t="s">
        <v>122</v>
      </c>
      <c r="BD152" s="113" t="s">
        <v>285</v>
      </c>
    </row>
    <row r="153" spans="2:56" s="1" customFormat="1" ht="16.5" customHeight="1">
      <c r="B153" s="106"/>
      <c r="C153" s="107" t="s">
        <v>262</v>
      </c>
      <c r="D153" s="107" t="s">
        <v>118</v>
      </c>
      <c r="E153" s="108" t="s">
        <v>1563</v>
      </c>
      <c r="F153" s="109" t="s">
        <v>1531</v>
      </c>
      <c r="G153" s="110" t="s">
        <v>1501</v>
      </c>
      <c r="H153" s="111"/>
      <c r="I153" s="112">
        <v>41</v>
      </c>
      <c r="J153" s="154">
        <f t="shared" si="5"/>
        <v>0</v>
      </c>
      <c r="K153" s="147"/>
      <c r="L153" s="161"/>
      <c r="M153" s="147"/>
      <c r="N153" s="161">
        <f t="shared" si="2"/>
        <v>0</v>
      </c>
      <c r="O153" s="159">
        <f t="shared" si="3"/>
        <v>0</v>
      </c>
      <c r="P153" s="160">
        <f t="shared" si="4"/>
        <v>0</v>
      </c>
      <c r="AI153" s="113" t="s">
        <v>122</v>
      </c>
      <c r="AK153" s="113" t="s">
        <v>118</v>
      </c>
      <c r="AL153" s="113" t="s">
        <v>65</v>
      </c>
      <c r="AP153" s="17" t="s">
        <v>116</v>
      </c>
      <c r="AV153" s="114" t="e">
        <f>IF(#REF!="základní",J153,0)</f>
        <v>#REF!</v>
      </c>
      <c r="AW153" s="114" t="e">
        <f>IF(#REF!="snížená",J153,0)</f>
        <v>#REF!</v>
      </c>
      <c r="AX153" s="114" t="e">
        <f>IF(#REF!="zákl. přenesená",J153,0)</f>
        <v>#REF!</v>
      </c>
      <c r="AY153" s="114" t="e">
        <f>IF(#REF!="sníž. přenesená",J153,0)</f>
        <v>#REF!</v>
      </c>
      <c r="AZ153" s="114" t="e">
        <f>IF(#REF!="nulová",J153,0)</f>
        <v>#REF!</v>
      </c>
      <c r="BA153" s="17" t="s">
        <v>65</v>
      </c>
      <c r="BB153" s="114">
        <f t="shared" si="6"/>
        <v>0</v>
      </c>
      <c r="BC153" s="17" t="s">
        <v>122</v>
      </c>
      <c r="BD153" s="113" t="s">
        <v>290</v>
      </c>
    </row>
    <row r="154" spans="2:56" s="1" customFormat="1" ht="24.15" customHeight="1">
      <c r="B154" s="106"/>
      <c r="C154" s="107" t="s">
        <v>217</v>
      </c>
      <c r="D154" s="107" t="s">
        <v>118</v>
      </c>
      <c r="E154" s="108" t="s">
        <v>1564</v>
      </c>
      <c r="F154" s="109" t="s">
        <v>1533</v>
      </c>
      <c r="G154" s="110" t="s">
        <v>1501</v>
      </c>
      <c r="H154" s="111"/>
      <c r="I154" s="112">
        <v>41</v>
      </c>
      <c r="J154" s="154">
        <f t="shared" si="5"/>
        <v>0</v>
      </c>
      <c r="K154" s="147"/>
      <c r="L154" s="161"/>
      <c r="M154" s="147"/>
      <c r="N154" s="161">
        <f t="shared" si="2"/>
        <v>0</v>
      </c>
      <c r="O154" s="159">
        <f t="shared" si="3"/>
        <v>0</v>
      </c>
      <c r="P154" s="160">
        <f t="shared" si="4"/>
        <v>0</v>
      </c>
      <c r="AI154" s="113" t="s">
        <v>122</v>
      </c>
      <c r="AK154" s="113" t="s">
        <v>118</v>
      </c>
      <c r="AL154" s="113" t="s">
        <v>65</v>
      </c>
      <c r="AP154" s="17" t="s">
        <v>116</v>
      </c>
      <c r="AV154" s="114" t="e">
        <f>IF(#REF!="základní",J154,0)</f>
        <v>#REF!</v>
      </c>
      <c r="AW154" s="114" t="e">
        <f>IF(#REF!="snížená",J154,0)</f>
        <v>#REF!</v>
      </c>
      <c r="AX154" s="114" t="e">
        <f>IF(#REF!="zákl. přenesená",J154,0)</f>
        <v>#REF!</v>
      </c>
      <c r="AY154" s="114" t="e">
        <f>IF(#REF!="sníž. přenesená",J154,0)</f>
        <v>#REF!</v>
      </c>
      <c r="AZ154" s="114" t="e">
        <f>IF(#REF!="nulová",J154,0)</f>
        <v>#REF!</v>
      </c>
      <c r="BA154" s="17" t="s">
        <v>65</v>
      </c>
      <c r="BB154" s="114">
        <f t="shared" si="6"/>
        <v>0</v>
      </c>
      <c r="BC154" s="17" t="s">
        <v>122</v>
      </c>
      <c r="BD154" s="113" t="s">
        <v>296</v>
      </c>
    </row>
    <row r="155" spans="2:56" s="1" customFormat="1" ht="16.5" customHeight="1">
      <c r="B155" s="106"/>
      <c r="C155" s="107" t="s">
        <v>272</v>
      </c>
      <c r="D155" s="107" t="s">
        <v>118</v>
      </c>
      <c r="E155" s="108" t="s">
        <v>1565</v>
      </c>
      <c r="F155" s="109" t="s">
        <v>1535</v>
      </c>
      <c r="G155" s="110" t="s">
        <v>1501</v>
      </c>
      <c r="H155" s="111"/>
      <c r="I155" s="112">
        <v>17</v>
      </c>
      <c r="J155" s="154">
        <f t="shared" si="5"/>
        <v>0</v>
      </c>
      <c r="K155" s="147"/>
      <c r="L155" s="161"/>
      <c r="M155" s="147"/>
      <c r="N155" s="161">
        <f t="shared" si="2"/>
        <v>0</v>
      </c>
      <c r="O155" s="159">
        <f t="shared" si="3"/>
        <v>0</v>
      </c>
      <c r="P155" s="160">
        <f t="shared" si="4"/>
        <v>0</v>
      </c>
      <c r="AI155" s="113" t="s">
        <v>122</v>
      </c>
      <c r="AK155" s="113" t="s">
        <v>118</v>
      </c>
      <c r="AL155" s="113" t="s">
        <v>65</v>
      </c>
      <c r="AP155" s="17" t="s">
        <v>116</v>
      </c>
      <c r="AV155" s="114" t="e">
        <f>IF(#REF!="základní",J155,0)</f>
        <v>#REF!</v>
      </c>
      <c r="AW155" s="114" t="e">
        <f>IF(#REF!="snížená",J155,0)</f>
        <v>#REF!</v>
      </c>
      <c r="AX155" s="114" t="e">
        <f>IF(#REF!="zákl. přenesená",J155,0)</f>
        <v>#REF!</v>
      </c>
      <c r="AY155" s="114" t="e">
        <f>IF(#REF!="sníž. přenesená",J155,0)</f>
        <v>#REF!</v>
      </c>
      <c r="AZ155" s="114" t="e">
        <f>IF(#REF!="nulová",J155,0)</f>
        <v>#REF!</v>
      </c>
      <c r="BA155" s="17" t="s">
        <v>65</v>
      </c>
      <c r="BB155" s="114">
        <f t="shared" si="6"/>
        <v>0</v>
      </c>
      <c r="BC155" s="17" t="s">
        <v>122</v>
      </c>
      <c r="BD155" s="113" t="s">
        <v>301</v>
      </c>
    </row>
    <row r="156" spans="2:56" s="1" customFormat="1" ht="16.5" customHeight="1">
      <c r="B156" s="106"/>
      <c r="C156" s="107" t="s">
        <v>221</v>
      </c>
      <c r="D156" s="107" t="s">
        <v>118</v>
      </c>
      <c r="E156" s="108" t="s">
        <v>1566</v>
      </c>
      <c r="F156" s="109" t="s">
        <v>1537</v>
      </c>
      <c r="G156" s="110" t="s">
        <v>1501</v>
      </c>
      <c r="H156" s="111"/>
      <c r="I156" s="112">
        <v>17</v>
      </c>
      <c r="J156" s="154">
        <f t="shared" si="5"/>
        <v>0</v>
      </c>
      <c r="K156" s="147"/>
      <c r="L156" s="161"/>
      <c r="M156" s="147"/>
      <c r="N156" s="161">
        <f t="shared" si="2"/>
        <v>0</v>
      </c>
      <c r="O156" s="159">
        <f t="shared" si="3"/>
        <v>0</v>
      </c>
      <c r="P156" s="160">
        <f t="shared" si="4"/>
        <v>0</v>
      </c>
      <c r="AI156" s="113" t="s">
        <v>122</v>
      </c>
      <c r="AK156" s="113" t="s">
        <v>118</v>
      </c>
      <c r="AL156" s="113" t="s">
        <v>65</v>
      </c>
      <c r="AP156" s="17" t="s">
        <v>116</v>
      </c>
      <c r="AV156" s="114" t="e">
        <f>IF(#REF!="základní",J156,0)</f>
        <v>#REF!</v>
      </c>
      <c r="AW156" s="114" t="e">
        <f>IF(#REF!="snížená",J156,0)</f>
        <v>#REF!</v>
      </c>
      <c r="AX156" s="114" t="e">
        <f>IF(#REF!="zákl. přenesená",J156,0)</f>
        <v>#REF!</v>
      </c>
      <c r="AY156" s="114" t="e">
        <f>IF(#REF!="sníž. přenesená",J156,0)</f>
        <v>#REF!</v>
      </c>
      <c r="AZ156" s="114" t="e">
        <f>IF(#REF!="nulová",J156,0)</f>
        <v>#REF!</v>
      </c>
      <c r="BA156" s="17" t="s">
        <v>65</v>
      </c>
      <c r="BB156" s="114">
        <f t="shared" si="6"/>
        <v>0</v>
      </c>
      <c r="BC156" s="17" t="s">
        <v>122</v>
      </c>
      <c r="BD156" s="113" t="s">
        <v>307</v>
      </c>
    </row>
    <row r="157" spans="2:56" s="1" customFormat="1" ht="24.15" customHeight="1">
      <c r="B157" s="106"/>
      <c r="C157" s="107" t="s">
        <v>282</v>
      </c>
      <c r="D157" s="107" t="s">
        <v>118</v>
      </c>
      <c r="E157" s="108" t="s">
        <v>1567</v>
      </c>
      <c r="F157" s="109" t="s">
        <v>1539</v>
      </c>
      <c r="G157" s="110" t="s">
        <v>1501</v>
      </c>
      <c r="H157" s="111"/>
      <c r="I157" s="112">
        <v>99</v>
      </c>
      <c r="J157" s="154">
        <f t="shared" si="5"/>
        <v>0</v>
      </c>
      <c r="K157" s="147"/>
      <c r="L157" s="161"/>
      <c r="M157" s="147"/>
      <c r="N157" s="161">
        <f t="shared" si="2"/>
        <v>0</v>
      </c>
      <c r="O157" s="159">
        <f t="shared" si="3"/>
        <v>0</v>
      </c>
      <c r="P157" s="160">
        <f t="shared" si="4"/>
        <v>0</v>
      </c>
      <c r="AI157" s="113" t="s">
        <v>122</v>
      </c>
      <c r="AK157" s="113" t="s">
        <v>118</v>
      </c>
      <c r="AL157" s="113" t="s">
        <v>65</v>
      </c>
      <c r="AP157" s="17" t="s">
        <v>116</v>
      </c>
      <c r="AV157" s="114" t="e">
        <f>IF(#REF!="základní",J157,0)</f>
        <v>#REF!</v>
      </c>
      <c r="AW157" s="114" t="e">
        <f>IF(#REF!="snížená",J157,0)</f>
        <v>#REF!</v>
      </c>
      <c r="AX157" s="114" t="e">
        <f>IF(#REF!="zákl. přenesená",J157,0)</f>
        <v>#REF!</v>
      </c>
      <c r="AY157" s="114" t="e">
        <f>IF(#REF!="sníž. přenesená",J157,0)</f>
        <v>#REF!</v>
      </c>
      <c r="AZ157" s="114" t="e">
        <f>IF(#REF!="nulová",J157,0)</f>
        <v>#REF!</v>
      </c>
      <c r="BA157" s="17" t="s">
        <v>65</v>
      </c>
      <c r="BB157" s="114">
        <f t="shared" si="6"/>
        <v>0</v>
      </c>
      <c r="BC157" s="17" t="s">
        <v>122</v>
      </c>
      <c r="BD157" s="113" t="s">
        <v>311</v>
      </c>
    </row>
    <row r="158" spans="2:56" s="11" customFormat="1" ht="25.95" customHeight="1">
      <c r="B158" s="97"/>
      <c r="D158" s="98" t="s">
        <v>56</v>
      </c>
      <c r="E158" s="99" t="s">
        <v>1568</v>
      </c>
      <c r="F158" s="99" t="s">
        <v>117</v>
      </c>
      <c r="I158" s="100"/>
      <c r="J158" s="101">
        <f>BB158</f>
        <v>0</v>
      </c>
      <c r="K158" s="207"/>
      <c r="L158" s="177"/>
      <c r="M158" s="207"/>
      <c r="N158" s="161"/>
      <c r="O158" s="159"/>
      <c r="P158" s="160"/>
      <c r="AI158" s="98" t="s">
        <v>65</v>
      </c>
      <c r="AK158" s="102" t="s">
        <v>56</v>
      </c>
      <c r="AL158" s="102" t="s">
        <v>57</v>
      </c>
      <c r="AP158" s="98" t="s">
        <v>116</v>
      </c>
      <c r="BB158" s="103">
        <f>SUM(BB159:BB162)</f>
        <v>0</v>
      </c>
    </row>
    <row r="159" spans="2:56" s="1" customFormat="1" ht="24.15" customHeight="1">
      <c r="B159" s="106"/>
      <c r="C159" s="107" t="s">
        <v>227</v>
      </c>
      <c r="D159" s="107" t="s">
        <v>118</v>
      </c>
      <c r="E159" s="108" t="s">
        <v>1569</v>
      </c>
      <c r="F159" s="109" t="s">
        <v>1570</v>
      </c>
      <c r="G159" s="110" t="s">
        <v>160</v>
      </c>
      <c r="H159" s="111"/>
      <c r="I159" s="112">
        <v>620</v>
      </c>
      <c r="J159" s="154">
        <f>ROUND(I159*H159,2)</f>
        <v>0</v>
      </c>
      <c r="K159" s="147"/>
      <c r="L159" s="161"/>
      <c r="M159" s="147"/>
      <c r="N159" s="161">
        <f t="shared" si="2"/>
        <v>0</v>
      </c>
      <c r="O159" s="159">
        <f t="shared" si="3"/>
        <v>0</v>
      </c>
      <c r="P159" s="160">
        <f t="shared" si="4"/>
        <v>0</v>
      </c>
      <c r="AI159" s="113" t="s">
        <v>122</v>
      </c>
      <c r="AK159" s="113" t="s">
        <v>118</v>
      </c>
      <c r="AL159" s="113" t="s">
        <v>65</v>
      </c>
      <c r="AP159" s="17" t="s">
        <v>116</v>
      </c>
      <c r="AV159" s="114" t="e">
        <f>IF(#REF!="základní",J159,0)</f>
        <v>#REF!</v>
      </c>
      <c r="AW159" s="114" t="e">
        <f>IF(#REF!="snížená",J159,0)</f>
        <v>#REF!</v>
      </c>
      <c r="AX159" s="114" t="e">
        <f>IF(#REF!="zákl. přenesená",J159,0)</f>
        <v>#REF!</v>
      </c>
      <c r="AY159" s="114" t="e">
        <f>IF(#REF!="sníž. přenesená",J159,0)</f>
        <v>#REF!</v>
      </c>
      <c r="AZ159" s="114" t="e">
        <f>IF(#REF!="nulová",J159,0)</f>
        <v>#REF!</v>
      </c>
      <c r="BA159" s="17" t="s">
        <v>65</v>
      </c>
      <c r="BB159" s="114">
        <f>ROUND(I159*H159,2)</f>
        <v>0</v>
      </c>
      <c r="BC159" s="17" t="s">
        <v>122</v>
      </c>
      <c r="BD159" s="113" t="s">
        <v>317</v>
      </c>
    </row>
    <row r="160" spans="2:56" s="1" customFormat="1" ht="24.15" customHeight="1">
      <c r="B160" s="106"/>
      <c r="C160" s="107" t="s">
        <v>293</v>
      </c>
      <c r="D160" s="107" t="s">
        <v>118</v>
      </c>
      <c r="E160" s="108" t="s">
        <v>1571</v>
      </c>
      <c r="F160" s="109" t="s">
        <v>1572</v>
      </c>
      <c r="G160" s="110" t="s">
        <v>160</v>
      </c>
      <c r="H160" s="111"/>
      <c r="I160" s="112">
        <v>790</v>
      </c>
      <c r="J160" s="154">
        <f>ROUND(I160*H160,2)</f>
        <v>0</v>
      </c>
      <c r="K160" s="147"/>
      <c r="L160" s="161"/>
      <c r="M160" s="147"/>
      <c r="N160" s="161">
        <f t="shared" si="2"/>
        <v>0</v>
      </c>
      <c r="O160" s="159">
        <f t="shared" si="3"/>
        <v>0</v>
      </c>
      <c r="P160" s="160">
        <f t="shared" si="4"/>
        <v>0</v>
      </c>
      <c r="AI160" s="113" t="s">
        <v>122</v>
      </c>
      <c r="AK160" s="113" t="s">
        <v>118</v>
      </c>
      <c r="AL160" s="113" t="s">
        <v>65</v>
      </c>
      <c r="AP160" s="17" t="s">
        <v>116</v>
      </c>
      <c r="AV160" s="114" t="e">
        <f>IF(#REF!="základní",J160,0)</f>
        <v>#REF!</v>
      </c>
      <c r="AW160" s="114" t="e">
        <f>IF(#REF!="snížená",J160,0)</f>
        <v>#REF!</v>
      </c>
      <c r="AX160" s="114" t="e">
        <f>IF(#REF!="zákl. přenesená",J160,0)</f>
        <v>#REF!</v>
      </c>
      <c r="AY160" s="114" t="e">
        <f>IF(#REF!="sníž. přenesená",J160,0)</f>
        <v>#REF!</v>
      </c>
      <c r="AZ160" s="114" t="e">
        <f>IF(#REF!="nulová",J160,0)</f>
        <v>#REF!</v>
      </c>
      <c r="BA160" s="17" t="s">
        <v>65</v>
      </c>
      <c r="BB160" s="114">
        <f>ROUND(I160*H160,2)</f>
        <v>0</v>
      </c>
      <c r="BC160" s="17" t="s">
        <v>122</v>
      </c>
      <c r="BD160" s="113" t="s">
        <v>321</v>
      </c>
    </row>
    <row r="161" spans="2:56" s="1" customFormat="1" ht="24.15" customHeight="1">
      <c r="B161" s="106"/>
      <c r="C161" s="107" t="s">
        <v>231</v>
      </c>
      <c r="D161" s="107" t="s">
        <v>118</v>
      </c>
      <c r="E161" s="108" t="s">
        <v>1573</v>
      </c>
      <c r="F161" s="109" t="s">
        <v>1574</v>
      </c>
      <c r="G161" s="110" t="s">
        <v>1501</v>
      </c>
      <c r="H161" s="111"/>
      <c r="I161" s="112">
        <v>995</v>
      </c>
      <c r="J161" s="154">
        <f>ROUND(I161*H161,2)</f>
        <v>0</v>
      </c>
      <c r="K161" s="147"/>
      <c r="L161" s="161"/>
      <c r="M161" s="147"/>
      <c r="N161" s="161">
        <f t="shared" si="2"/>
        <v>0</v>
      </c>
      <c r="O161" s="159">
        <f t="shared" si="3"/>
        <v>0</v>
      </c>
      <c r="P161" s="160">
        <f t="shared" si="4"/>
        <v>0</v>
      </c>
      <c r="AI161" s="113" t="s">
        <v>122</v>
      </c>
      <c r="AK161" s="113" t="s">
        <v>118</v>
      </c>
      <c r="AL161" s="113" t="s">
        <v>65</v>
      </c>
      <c r="AP161" s="17" t="s">
        <v>116</v>
      </c>
      <c r="AV161" s="114" t="e">
        <f>IF(#REF!="základní",J161,0)</f>
        <v>#REF!</v>
      </c>
      <c r="AW161" s="114" t="e">
        <f>IF(#REF!="snížená",J161,0)</f>
        <v>#REF!</v>
      </c>
      <c r="AX161" s="114" t="e">
        <f>IF(#REF!="zákl. přenesená",J161,0)</f>
        <v>#REF!</v>
      </c>
      <c r="AY161" s="114" t="e">
        <f>IF(#REF!="sníž. přenesená",J161,0)</f>
        <v>#REF!</v>
      </c>
      <c r="AZ161" s="114" t="e">
        <f>IF(#REF!="nulová",J161,0)</f>
        <v>#REF!</v>
      </c>
      <c r="BA161" s="17" t="s">
        <v>65</v>
      </c>
      <c r="BB161" s="114">
        <f>ROUND(I161*H161,2)</f>
        <v>0</v>
      </c>
      <c r="BC161" s="17" t="s">
        <v>122</v>
      </c>
      <c r="BD161" s="113" t="s">
        <v>327</v>
      </c>
    </row>
    <row r="162" spans="2:56" s="1" customFormat="1" ht="24.15" customHeight="1">
      <c r="B162" s="106"/>
      <c r="C162" s="107" t="s">
        <v>306</v>
      </c>
      <c r="D162" s="107" t="s">
        <v>118</v>
      </c>
      <c r="E162" s="108" t="s">
        <v>1575</v>
      </c>
      <c r="F162" s="109" t="s">
        <v>1576</v>
      </c>
      <c r="G162" s="110" t="s">
        <v>173</v>
      </c>
      <c r="H162" s="111"/>
      <c r="I162" s="112">
        <v>1250</v>
      </c>
      <c r="J162" s="154">
        <f>ROUND(I162*H162,2)</f>
        <v>0</v>
      </c>
      <c r="K162" s="147"/>
      <c r="L162" s="161"/>
      <c r="M162" s="147"/>
      <c r="N162" s="161">
        <f t="shared" si="2"/>
        <v>0</v>
      </c>
      <c r="O162" s="159">
        <f t="shared" si="3"/>
        <v>0</v>
      </c>
      <c r="P162" s="160">
        <f t="shared" si="4"/>
        <v>0</v>
      </c>
      <c r="AI162" s="113" t="s">
        <v>122</v>
      </c>
      <c r="AK162" s="113" t="s">
        <v>118</v>
      </c>
      <c r="AL162" s="113" t="s">
        <v>65</v>
      </c>
      <c r="AP162" s="17" t="s">
        <v>116</v>
      </c>
      <c r="AV162" s="114" t="e">
        <f>IF(#REF!="základní",J162,0)</f>
        <v>#REF!</v>
      </c>
      <c r="AW162" s="114" t="e">
        <f>IF(#REF!="snížená",J162,0)</f>
        <v>#REF!</v>
      </c>
      <c r="AX162" s="114" t="e">
        <f>IF(#REF!="zákl. přenesená",J162,0)</f>
        <v>#REF!</v>
      </c>
      <c r="AY162" s="114" t="e">
        <f>IF(#REF!="sníž. přenesená",J162,0)</f>
        <v>#REF!</v>
      </c>
      <c r="AZ162" s="114" t="e">
        <f>IF(#REF!="nulová",J162,0)</f>
        <v>#REF!</v>
      </c>
      <c r="BA162" s="17" t="s">
        <v>65</v>
      </c>
      <c r="BB162" s="114">
        <f>ROUND(I162*H162,2)</f>
        <v>0</v>
      </c>
      <c r="BC162" s="17" t="s">
        <v>122</v>
      </c>
      <c r="BD162" s="113" t="s">
        <v>331</v>
      </c>
    </row>
    <row r="163" spans="2:56" s="11" customFormat="1" ht="25.95" customHeight="1">
      <c r="B163" s="97"/>
      <c r="D163" s="98" t="s">
        <v>56</v>
      </c>
      <c r="E163" s="99" t="s">
        <v>137</v>
      </c>
      <c r="F163" s="99" t="s">
        <v>1433</v>
      </c>
      <c r="I163" s="100"/>
      <c r="J163" s="101">
        <f>BB163</f>
        <v>0</v>
      </c>
      <c r="K163" s="207"/>
      <c r="L163" s="177"/>
      <c r="M163" s="207"/>
      <c r="N163" s="161"/>
      <c r="O163" s="159"/>
      <c r="P163" s="160"/>
      <c r="AI163" s="98" t="s">
        <v>65</v>
      </c>
      <c r="AK163" s="102" t="s">
        <v>56</v>
      </c>
      <c r="AL163" s="102" t="s">
        <v>57</v>
      </c>
      <c r="AP163" s="98" t="s">
        <v>116</v>
      </c>
      <c r="BB163" s="103">
        <f>SUM(BB164:BB168)</f>
        <v>0</v>
      </c>
    </row>
    <row r="164" spans="2:56" s="1" customFormat="1" ht="16.5" customHeight="1">
      <c r="B164" s="106"/>
      <c r="C164" s="107" t="s">
        <v>237</v>
      </c>
      <c r="D164" s="107" t="s">
        <v>118</v>
      </c>
      <c r="E164" s="108" t="s">
        <v>1577</v>
      </c>
      <c r="F164" s="109" t="s">
        <v>1578</v>
      </c>
      <c r="G164" s="110" t="s">
        <v>595</v>
      </c>
      <c r="H164" s="111"/>
      <c r="I164" s="112">
        <v>1400</v>
      </c>
      <c r="J164" s="154">
        <f>ROUND(I164*H164,2)</f>
        <v>0</v>
      </c>
      <c r="K164" s="147"/>
      <c r="L164" s="161"/>
      <c r="M164" s="147"/>
      <c r="N164" s="161">
        <f t="shared" si="2"/>
        <v>0</v>
      </c>
      <c r="O164" s="159">
        <f t="shared" si="3"/>
        <v>0</v>
      </c>
      <c r="P164" s="160">
        <f t="shared" si="4"/>
        <v>0</v>
      </c>
      <c r="AI164" s="113" t="s">
        <v>122</v>
      </c>
      <c r="AK164" s="113" t="s">
        <v>118</v>
      </c>
      <c r="AL164" s="113" t="s">
        <v>65</v>
      </c>
      <c r="AP164" s="17" t="s">
        <v>116</v>
      </c>
      <c r="AV164" s="114" t="e">
        <f>IF(#REF!="základní",J164,0)</f>
        <v>#REF!</v>
      </c>
      <c r="AW164" s="114" t="e">
        <f>IF(#REF!="snížená",J164,0)</f>
        <v>#REF!</v>
      </c>
      <c r="AX164" s="114" t="e">
        <f>IF(#REF!="zákl. přenesená",J164,0)</f>
        <v>#REF!</v>
      </c>
      <c r="AY164" s="114" t="e">
        <f>IF(#REF!="sníž. přenesená",J164,0)</f>
        <v>#REF!</v>
      </c>
      <c r="AZ164" s="114" t="e">
        <f>IF(#REF!="nulová",J164,0)</f>
        <v>#REF!</v>
      </c>
      <c r="BA164" s="17" t="s">
        <v>65</v>
      </c>
      <c r="BB164" s="114">
        <f>ROUND(I164*H164,2)</f>
        <v>0</v>
      </c>
      <c r="BC164" s="17" t="s">
        <v>122</v>
      </c>
      <c r="BD164" s="113" t="s">
        <v>337</v>
      </c>
    </row>
    <row r="165" spans="2:56" s="1" customFormat="1" ht="16.5" customHeight="1">
      <c r="B165" s="106"/>
      <c r="C165" s="107" t="s">
        <v>314</v>
      </c>
      <c r="D165" s="107" t="s">
        <v>118</v>
      </c>
      <c r="E165" s="108" t="s">
        <v>1579</v>
      </c>
      <c r="F165" s="109" t="s">
        <v>1580</v>
      </c>
      <c r="G165" s="110" t="s">
        <v>595</v>
      </c>
      <c r="H165" s="111"/>
      <c r="I165" s="112">
        <v>525</v>
      </c>
      <c r="J165" s="154">
        <f>ROUND(I165*H165,2)</f>
        <v>0</v>
      </c>
      <c r="K165" s="147"/>
      <c r="L165" s="161"/>
      <c r="M165" s="147"/>
      <c r="N165" s="161">
        <f t="shared" si="2"/>
        <v>0</v>
      </c>
      <c r="O165" s="159">
        <f t="shared" si="3"/>
        <v>0</v>
      </c>
      <c r="P165" s="160">
        <f t="shared" si="4"/>
        <v>0</v>
      </c>
      <c r="AI165" s="113" t="s">
        <v>122</v>
      </c>
      <c r="AK165" s="113" t="s">
        <v>118</v>
      </c>
      <c r="AL165" s="113" t="s">
        <v>65</v>
      </c>
      <c r="AP165" s="17" t="s">
        <v>116</v>
      </c>
      <c r="AV165" s="114" t="e">
        <f>IF(#REF!="základní",J165,0)</f>
        <v>#REF!</v>
      </c>
      <c r="AW165" s="114" t="e">
        <f>IF(#REF!="snížená",J165,0)</f>
        <v>#REF!</v>
      </c>
      <c r="AX165" s="114" t="e">
        <f>IF(#REF!="zákl. přenesená",J165,0)</f>
        <v>#REF!</v>
      </c>
      <c r="AY165" s="114" t="e">
        <f>IF(#REF!="sníž. přenesená",J165,0)</f>
        <v>#REF!</v>
      </c>
      <c r="AZ165" s="114" t="e">
        <f>IF(#REF!="nulová",J165,0)</f>
        <v>#REF!</v>
      </c>
      <c r="BA165" s="17" t="s">
        <v>65</v>
      </c>
      <c r="BB165" s="114">
        <f>ROUND(I165*H165,2)</f>
        <v>0</v>
      </c>
      <c r="BC165" s="17" t="s">
        <v>122</v>
      </c>
      <c r="BD165" s="113" t="s">
        <v>342</v>
      </c>
    </row>
    <row r="166" spans="2:56" s="1" customFormat="1" ht="16.5" customHeight="1">
      <c r="B166" s="106"/>
      <c r="C166" s="107" t="s">
        <v>241</v>
      </c>
      <c r="D166" s="107" t="s">
        <v>118</v>
      </c>
      <c r="E166" s="108" t="s">
        <v>1581</v>
      </c>
      <c r="F166" s="109" t="s">
        <v>1582</v>
      </c>
      <c r="G166" s="110" t="s">
        <v>1501</v>
      </c>
      <c r="H166" s="111"/>
      <c r="I166" s="112">
        <v>9900</v>
      </c>
      <c r="J166" s="154">
        <f>ROUND(I166*H166,2)</f>
        <v>0</v>
      </c>
      <c r="K166" s="147"/>
      <c r="L166" s="161"/>
      <c r="M166" s="147"/>
      <c r="N166" s="161">
        <f t="shared" si="2"/>
        <v>0</v>
      </c>
      <c r="O166" s="159">
        <f t="shared" si="3"/>
        <v>0</v>
      </c>
      <c r="P166" s="160">
        <f t="shared" si="4"/>
        <v>0</v>
      </c>
      <c r="AI166" s="113" t="s">
        <v>122</v>
      </c>
      <c r="AK166" s="113" t="s">
        <v>118</v>
      </c>
      <c r="AL166" s="113" t="s">
        <v>65</v>
      </c>
      <c r="AP166" s="17" t="s">
        <v>116</v>
      </c>
      <c r="AV166" s="114" t="e">
        <f>IF(#REF!="základní",J166,0)</f>
        <v>#REF!</v>
      </c>
      <c r="AW166" s="114" t="e">
        <f>IF(#REF!="snížená",J166,0)</f>
        <v>#REF!</v>
      </c>
      <c r="AX166" s="114" t="e">
        <f>IF(#REF!="zákl. přenesená",J166,0)</f>
        <v>#REF!</v>
      </c>
      <c r="AY166" s="114" t="e">
        <f>IF(#REF!="sníž. přenesená",J166,0)</f>
        <v>#REF!</v>
      </c>
      <c r="AZ166" s="114" t="e">
        <f>IF(#REF!="nulová",J166,0)</f>
        <v>#REF!</v>
      </c>
      <c r="BA166" s="17" t="s">
        <v>65</v>
      </c>
      <c r="BB166" s="114">
        <f>ROUND(I166*H166,2)</f>
        <v>0</v>
      </c>
      <c r="BC166" s="17" t="s">
        <v>122</v>
      </c>
      <c r="BD166" s="113" t="s">
        <v>348</v>
      </c>
    </row>
    <row r="167" spans="2:56" s="1" customFormat="1" ht="16.5" customHeight="1">
      <c r="B167" s="106"/>
      <c r="C167" s="107" t="s">
        <v>324</v>
      </c>
      <c r="D167" s="107" t="s">
        <v>118</v>
      </c>
      <c r="E167" s="108" t="s">
        <v>1583</v>
      </c>
      <c r="F167" s="109" t="s">
        <v>1584</v>
      </c>
      <c r="G167" s="110" t="s">
        <v>1150</v>
      </c>
      <c r="H167" s="111"/>
      <c r="I167" s="112">
        <v>14500</v>
      </c>
      <c r="J167" s="154">
        <f>ROUND(I167*H167,2)</f>
        <v>0</v>
      </c>
      <c r="K167" s="147"/>
      <c r="L167" s="161"/>
      <c r="M167" s="147"/>
      <c r="N167" s="161">
        <f t="shared" si="2"/>
        <v>0</v>
      </c>
      <c r="O167" s="159">
        <f t="shared" si="3"/>
        <v>0</v>
      </c>
      <c r="P167" s="160">
        <f t="shared" si="4"/>
        <v>0</v>
      </c>
      <c r="AI167" s="113" t="s">
        <v>122</v>
      </c>
      <c r="AK167" s="113" t="s">
        <v>118</v>
      </c>
      <c r="AL167" s="113" t="s">
        <v>65</v>
      </c>
      <c r="AP167" s="17" t="s">
        <v>116</v>
      </c>
      <c r="AV167" s="114" t="e">
        <f>IF(#REF!="základní",J167,0)</f>
        <v>#REF!</v>
      </c>
      <c r="AW167" s="114" t="e">
        <f>IF(#REF!="snížená",J167,0)</f>
        <v>#REF!</v>
      </c>
      <c r="AX167" s="114" t="e">
        <f>IF(#REF!="zákl. přenesená",J167,0)</f>
        <v>#REF!</v>
      </c>
      <c r="AY167" s="114" t="e">
        <f>IF(#REF!="sníž. přenesená",J167,0)</f>
        <v>#REF!</v>
      </c>
      <c r="AZ167" s="114" t="e">
        <f>IF(#REF!="nulová",J167,0)</f>
        <v>#REF!</v>
      </c>
      <c r="BA167" s="17" t="s">
        <v>65</v>
      </c>
      <c r="BB167" s="114">
        <f>ROUND(I167*H167,2)</f>
        <v>0</v>
      </c>
      <c r="BC167" s="17" t="s">
        <v>122</v>
      </c>
      <c r="BD167" s="113" t="s">
        <v>353</v>
      </c>
    </row>
    <row r="168" spans="2:56" s="1" customFormat="1" ht="24.15" customHeight="1">
      <c r="B168" s="106"/>
      <c r="C168" s="107" t="s">
        <v>246</v>
      </c>
      <c r="D168" s="107" t="s">
        <v>118</v>
      </c>
      <c r="E168" s="108" t="s">
        <v>1585</v>
      </c>
      <c r="F168" s="109" t="s">
        <v>1586</v>
      </c>
      <c r="G168" s="110" t="s">
        <v>1150</v>
      </c>
      <c r="H168" s="111"/>
      <c r="I168" s="112">
        <v>4080</v>
      </c>
      <c r="J168" s="154">
        <f>ROUND(I168*H168,2)</f>
        <v>0</v>
      </c>
      <c r="K168" s="147"/>
      <c r="L168" s="161"/>
      <c r="M168" s="147"/>
      <c r="N168" s="161">
        <f t="shared" si="2"/>
        <v>0</v>
      </c>
      <c r="O168" s="159">
        <f t="shared" si="3"/>
        <v>0</v>
      </c>
      <c r="P168" s="160">
        <f t="shared" si="4"/>
        <v>0</v>
      </c>
      <c r="AI168" s="113" t="s">
        <v>122</v>
      </c>
      <c r="AK168" s="113" t="s">
        <v>118</v>
      </c>
      <c r="AL168" s="113" t="s">
        <v>65</v>
      </c>
      <c r="AP168" s="17" t="s">
        <v>116</v>
      </c>
      <c r="AV168" s="114" t="e">
        <f>IF(#REF!="základní",J168,0)</f>
        <v>#REF!</v>
      </c>
      <c r="AW168" s="114" t="e">
        <f>IF(#REF!="snížená",J168,0)</f>
        <v>#REF!</v>
      </c>
      <c r="AX168" s="114" t="e">
        <f>IF(#REF!="zákl. přenesená",J168,0)</f>
        <v>#REF!</v>
      </c>
      <c r="AY168" s="114" t="e">
        <f>IF(#REF!="sníž. přenesená",J168,0)</f>
        <v>#REF!</v>
      </c>
      <c r="AZ168" s="114" t="e">
        <f>IF(#REF!="nulová",J168,0)</f>
        <v>#REF!</v>
      </c>
      <c r="BA168" s="17" t="s">
        <v>65</v>
      </c>
      <c r="BB168" s="114">
        <f>ROUND(I168*H168,2)</f>
        <v>0</v>
      </c>
      <c r="BC168" s="17" t="s">
        <v>122</v>
      </c>
      <c r="BD168" s="113" t="s">
        <v>358</v>
      </c>
    </row>
    <row r="169" spans="2:56" s="1" customFormat="1" ht="6.9" customHeight="1">
      <c r="B169" s="43"/>
      <c r="C169" s="44"/>
      <c r="D169" s="44"/>
      <c r="E169" s="44"/>
      <c r="F169" s="44"/>
      <c r="G169" s="44"/>
      <c r="H169" s="44"/>
      <c r="K169" s="167"/>
      <c r="L169" s="218"/>
      <c r="M169" s="167"/>
      <c r="N169" s="167"/>
      <c r="O169" s="167"/>
      <c r="P169" s="167"/>
    </row>
    <row r="170" spans="2:56" s="156" customFormat="1" ht="14.4" customHeight="1">
      <c r="I170" s="157" t="s">
        <v>1842</v>
      </c>
      <c r="J170" s="158">
        <f>J120</f>
        <v>0</v>
      </c>
      <c r="K170" s="157"/>
      <c r="L170" s="162">
        <f t="shared" ref="L170:N170" si="7">SUM(L122:L169)</f>
        <v>0</v>
      </c>
      <c r="M170" s="158"/>
      <c r="N170" s="158">
        <f t="shared" si="7"/>
        <v>0</v>
      </c>
      <c r="O170" s="158"/>
      <c r="P170" s="158">
        <f>SUM(P122:P169)</f>
        <v>0</v>
      </c>
    </row>
  </sheetData>
  <autoFilter ref="C119:J168" xr:uid="{00000000-0009-0000-0000-000005000000}"/>
  <mergeCells count="13">
    <mergeCell ref="K119:P119"/>
    <mergeCell ref="K120:L120"/>
    <mergeCell ref="M120:N120"/>
    <mergeCell ref="O120:P120"/>
    <mergeCell ref="E87:H87"/>
    <mergeCell ref="E110:H110"/>
    <mergeCell ref="E112:H112"/>
    <mergeCell ref="E85:H85"/>
    <mergeCell ref="K2:M2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BD138"/>
  <sheetViews>
    <sheetView showGridLines="0" topLeftCell="A108" workbookViewId="0">
      <selection activeCell="W128" sqref="W128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12" hidden="1" customWidth="1"/>
    <col min="12" max="12" width="16.28515625" style="168" hidden="1" customWidth="1"/>
    <col min="13" max="13" width="12.28515625" hidden="1" customWidth="1"/>
    <col min="14" max="14" width="16.28515625" hidden="1" customWidth="1"/>
    <col min="15" max="15" width="12.28515625" hidden="1" customWidth="1"/>
    <col min="16" max="16" width="15" hidden="1" customWidth="1"/>
    <col min="17" max="17" width="11" customWidth="1"/>
    <col min="18" max="18" width="15" customWidth="1"/>
    <col min="19" max="19" width="16.28515625" customWidth="1"/>
    <col min="20" max="20" width="11" customWidth="1"/>
    <col min="21" max="21" width="15" customWidth="1"/>
    <col min="22" max="22" width="16.28515625" customWidth="1"/>
    <col min="35" max="56" width="9.28515625" hidden="1"/>
  </cols>
  <sheetData>
    <row r="1" spans="2:37" hidden="1"/>
    <row r="2" spans="2:37" ht="36.9" hidden="1" customHeight="1">
      <c r="K2" s="270" t="s">
        <v>4</v>
      </c>
      <c r="L2" s="271"/>
      <c r="M2" s="271"/>
      <c r="AK2" s="17" t="s">
        <v>82</v>
      </c>
    </row>
    <row r="3" spans="2:37" ht="6.9" hidden="1" customHeight="1">
      <c r="B3" s="18"/>
      <c r="C3" s="19"/>
      <c r="D3" s="19"/>
      <c r="E3" s="19"/>
      <c r="F3" s="19"/>
      <c r="G3" s="19"/>
      <c r="H3" s="19"/>
      <c r="I3" s="19"/>
      <c r="J3" s="19"/>
      <c r="K3" s="20"/>
      <c r="AK3" s="17" t="s">
        <v>67</v>
      </c>
    </row>
    <row r="4" spans="2:37" ht="24.9" hidden="1" customHeight="1">
      <c r="B4" s="20"/>
      <c r="D4" s="21" t="s">
        <v>93</v>
      </c>
      <c r="K4" s="20"/>
      <c r="AK4" s="17" t="s">
        <v>2</v>
      </c>
    </row>
    <row r="5" spans="2:37" ht="6.9" hidden="1" customHeight="1">
      <c r="B5" s="20"/>
      <c r="K5" s="20"/>
    </row>
    <row r="6" spans="2:37" ht="12" hidden="1" customHeight="1">
      <c r="B6" s="20"/>
      <c r="D6" s="26" t="s">
        <v>14</v>
      </c>
      <c r="K6" s="20"/>
    </row>
    <row r="7" spans="2:37" ht="16.5" hidden="1" customHeight="1">
      <c r="B7" s="20"/>
      <c r="E7" s="292" t="str">
        <f>'Rekapitulace stavby'!K6</f>
        <v>Králův Dvůr - Průmyslova zóna západ -Technicka vybavenost</v>
      </c>
      <c r="F7" s="293"/>
      <c r="G7" s="293"/>
      <c r="H7" s="293"/>
      <c r="K7" s="20"/>
    </row>
    <row r="8" spans="2:37" s="1" customFormat="1" ht="12" hidden="1" customHeight="1">
      <c r="B8" s="31"/>
      <c r="D8" s="26" t="s">
        <v>94</v>
      </c>
      <c r="K8" s="31"/>
      <c r="L8" s="169"/>
    </row>
    <row r="9" spans="2:37" s="1" customFormat="1" ht="16.5" hidden="1" customHeight="1">
      <c r="B9" s="31"/>
      <c r="E9" s="277" t="s">
        <v>1587</v>
      </c>
      <c r="F9" s="294"/>
      <c r="G9" s="294"/>
      <c r="H9" s="294"/>
      <c r="K9" s="31"/>
      <c r="L9" s="169"/>
    </row>
    <row r="10" spans="2:37" s="1" customFormat="1" hidden="1">
      <c r="B10" s="31"/>
      <c r="K10" s="31"/>
      <c r="L10" s="169"/>
    </row>
    <row r="11" spans="2:37" s="1" customFormat="1" ht="12" hidden="1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K11" s="31"/>
      <c r="L11" s="169"/>
    </row>
    <row r="12" spans="2:37" s="1" customFormat="1" ht="12" hidden="1" customHeight="1">
      <c r="B12" s="31"/>
      <c r="D12" s="26" t="s">
        <v>18</v>
      </c>
      <c r="F12" s="24" t="s">
        <v>19</v>
      </c>
      <c r="I12" s="26" t="s">
        <v>20</v>
      </c>
      <c r="J12" s="51" t="str">
        <f>'Rekapitulace stavby'!AN8</f>
        <v>14. 2. 2025</v>
      </c>
      <c r="K12" s="31"/>
      <c r="L12" s="169"/>
    </row>
    <row r="13" spans="2:37" s="1" customFormat="1" ht="10.95" hidden="1" customHeight="1">
      <c r="B13" s="31"/>
      <c r="K13" s="31"/>
      <c r="L13" s="169"/>
    </row>
    <row r="14" spans="2:37" s="1" customFormat="1" ht="12" hidden="1" customHeight="1">
      <c r="B14" s="31"/>
      <c r="D14" s="26" t="s">
        <v>22</v>
      </c>
      <c r="I14" s="26" t="s">
        <v>23</v>
      </c>
      <c r="J14" s="24" t="str">
        <f>IF('Rekapitulace stavby'!AN10="","",'Rekapitulace stavby'!AN10)</f>
        <v/>
      </c>
      <c r="K14" s="31"/>
      <c r="L14" s="169"/>
    </row>
    <row r="15" spans="2:37" s="1" customFormat="1" ht="18" hidden="1" customHeight="1">
      <c r="B15" s="31"/>
      <c r="E15" s="24" t="str">
        <f>IF('Rekapitulace stavby'!E11="","",'Rekapitulace stavby'!E11)</f>
        <v xml:space="preserve"> </v>
      </c>
      <c r="I15" s="26" t="s">
        <v>24</v>
      </c>
      <c r="J15" s="24" t="str">
        <f>IF('Rekapitulace stavby'!AN11="","",'Rekapitulace stavby'!AN11)</f>
        <v/>
      </c>
      <c r="K15" s="31"/>
      <c r="L15" s="169"/>
    </row>
    <row r="16" spans="2:37" s="1" customFormat="1" ht="6.9" hidden="1" customHeight="1">
      <c r="B16" s="31"/>
      <c r="K16" s="31"/>
      <c r="L16" s="169"/>
    </row>
    <row r="17" spans="2:12" s="1" customFormat="1" ht="12" hidden="1" customHeight="1">
      <c r="B17" s="31"/>
      <c r="D17" s="26" t="s">
        <v>25</v>
      </c>
      <c r="I17" s="26" t="s">
        <v>23</v>
      </c>
      <c r="J17" s="27" t="str">
        <f>'Rekapitulace stavby'!AN13</f>
        <v>Vyplň údaj</v>
      </c>
      <c r="K17" s="31"/>
      <c r="L17" s="169"/>
    </row>
    <row r="18" spans="2:12" s="1" customFormat="1" ht="18" hidden="1" customHeight="1">
      <c r="B18" s="31"/>
      <c r="E18" s="295" t="str">
        <f>'Rekapitulace stavby'!E14</f>
        <v>Vyplň údaj</v>
      </c>
      <c r="F18" s="275"/>
      <c r="G18" s="275"/>
      <c r="H18" s="275"/>
      <c r="I18" s="26" t="s">
        <v>24</v>
      </c>
      <c r="J18" s="27" t="str">
        <f>'Rekapitulace stavby'!AN14</f>
        <v>Vyplň údaj</v>
      </c>
      <c r="K18" s="31"/>
      <c r="L18" s="169"/>
    </row>
    <row r="19" spans="2:12" s="1" customFormat="1" ht="6.9" hidden="1" customHeight="1">
      <c r="B19" s="31"/>
      <c r="K19" s="31"/>
      <c r="L19" s="169"/>
    </row>
    <row r="20" spans="2:12" s="1" customFormat="1" ht="12" hidden="1" customHeight="1">
      <c r="B20" s="31"/>
      <c r="D20" s="26" t="s">
        <v>27</v>
      </c>
      <c r="I20" s="26" t="s">
        <v>23</v>
      </c>
      <c r="J20" s="24" t="str">
        <f>IF('Rekapitulace stavby'!AN16="","",'Rekapitulace stavby'!AN16)</f>
        <v/>
      </c>
      <c r="K20" s="31"/>
      <c r="L20" s="169"/>
    </row>
    <row r="21" spans="2:12" s="1" customFormat="1" ht="18" hidden="1" customHeight="1">
      <c r="B21" s="31"/>
      <c r="E21" s="24" t="str">
        <f>IF('Rekapitulace stavby'!E17="","",'Rekapitulace stavby'!E17)</f>
        <v xml:space="preserve"> </v>
      </c>
      <c r="I21" s="26" t="s">
        <v>24</v>
      </c>
      <c r="J21" s="24" t="str">
        <f>IF('Rekapitulace stavby'!AN17="","",'Rekapitulace stavby'!AN17)</f>
        <v/>
      </c>
      <c r="K21" s="31"/>
      <c r="L21" s="169"/>
    </row>
    <row r="22" spans="2:12" s="1" customFormat="1" ht="6.9" hidden="1" customHeight="1">
      <c r="B22" s="31"/>
      <c r="K22" s="31"/>
      <c r="L22" s="169"/>
    </row>
    <row r="23" spans="2:12" s="1" customFormat="1" ht="12" hidden="1" customHeight="1">
      <c r="B23" s="31"/>
      <c r="D23" s="26" t="s">
        <v>29</v>
      </c>
      <c r="I23" s="26" t="s">
        <v>23</v>
      </c>
      <c r="J23" s="24" t="str">
        <f>IF('Rekapitulace stavby'!AN19="","",'Rekapitulace stavby'!AN19)</f>
        <v/>
      </c>
      <c r="K23" s="31"/>
      <c r="L23" s="169"/>
    </row>
    <row r="24" spans="2:12" s="1" customFormat="1" ht="18" hidden="1" customHeight="1">
      <c r="B24" s="31"/>
      <c r="E24" s="24" t="str">
        <f>IF('Rekapitulace stavby'!E20="","",'Rekapitulace stavby'!E20)</f>
        <v xml:space="preserve"> </v>
      </c>
      <c r="I24" s="26" t="s">
        <v>24</v>
      </c>
      <c r="J24" s="24" t="str">
        <f>IF('Rekapitulace stavby'!AN20="","",'Rekapitulace stavby'!AN20)</f>
        <v/>
      </c>
      <c r="K24" s="31"/>
      <c r="L24" s="169"/>
    </row>
    <row r="25" spans="2:12" s="1" customFormat="1" ht="6.9" hidden="1" customHeight="1">
      <c r="B25" s="31"/>
      <c r="K25" s="31"/>
      <c r="L25" s="169"/>
    </row>
    <row r="26" spans="2:12" s="1" customFormat="1" ht="12" hidden="1" customHeight="1">
      <c r="B26" s="31"/>
      <c r="D26" s="26" t="s">
        <v>30</v>
      </c>
      <c r="K26" s="31"/>
      <c r="L26" s="169"/>
    </row>
    <row r="27" spans="2:12" s="7" customFormat="1" ht="16.5" hidden="1" customHeight="1">
      <c r="B27" s="69"/>
      <c r="E27" s="263" t="s">
        <v>1</v>
      </c>
      <c r="F27" s="263"/>
      <c r="G27" s="263"/>
      <c r="H27" s="263"/>
      <c r="K27" s="69"/>
      <c r="L27" s="170"/>
    </row>
    <row r="28" spans="2:12" s="1" customFormat="1" ht="6.9" hidden="1" customHeight="1">
      <c r="B28" s="31"/>
      <c r="K28" s="31"/>
      <c r="L28" s="169"/>
    </row>
    <row r="29" spans="2:12" s="1" customFormat="1" ht="6.9" hidden="1" customHeight="1">
      <c r="B29" s="31"/>
      <c r="D29" s="52"/>
      <c r="E29" s="52"/>
      <c r="F29" s="52"/>
      <c r="G29" s="52"/>
      <c r="H29" s="52"/>
      <c r="I29" s="52"/>
      <c r="J29" s="52"/>
      <c r="K29" s="31"/>
      <c r="L29" s="169"/>
    </row>
    <row r="30" spans="2:12" s="1" customFormat="1" ht="25.35" hidden="1" customHeight="1">
      <c r="B30" s="31"/>
      <c r="D30" s="70" t="s">
        <v>31</v>
      </c>
      <c r="J30" s="59">
        <f>ROUND(J117, 2)</f>
        <v>0</v>
      </c>
      <c r="K30" s="31"/>
      <c r="L30" s="169"/>
    </row>
    <row r="31" spans="2:12" s="1" customFormat="1" ht="6.9" hidden="1" customHeight="1">
      <c r="B31" s="31"/>
      <c r="D31" s="52"/>
      <c r="E31" s="52"/>
      <c r="F31" s="52"/>
      <c r="G31" s="52"/>
      <c r="H31" s="52"/>
      <c r="I31" s="52"/>
      <c r="J31" s="52"/>
      <c r="K31" s="31"/>
      <c r="L31" s="169"/>
    </row>
    <row r="32" spans="2:12" s="1" customFormat="1" ht="14.4" hidden="1" customHeight="1">
      <c r="B32" s="31"/>
      <c r="F32" s="34" t="s">
        <v>33</v>
      </c>
      <c r="I32" s="34" t="s">
        <v>32</v>
      </c>
      <c r="J32" s="34" t="s">
        <v>34</v>
      </c>
      <c r="K32" s="31"/>
      <c r="L32" s="169"/>
    </row>
    <row r="33" spans="2:12" s="1" customFormat="1" ht="14.4" hidden="1" customHeight="1">
      <c r="B33" s="31"/>
      <c r="D33" s="53" t="s">
        <v>35</v>
      </c>
      <c r="E33" s="26" t="s">
        <v>36</v>
      </c>
      <c r="F33" s="71" t="e">
        <f>ROUND((SUM(AV117:AV136)),  2)</f>
        <v>#REF!</v>
      </c>
      <c r="I33" s="72">
        <v>0.21</v>
      </c>
      <c r="J33" s="71" t="e">
        <f>ROUND(((SUM(AV117:AV136))*I33),  2)</f>
        <v>#REF!</v>
      </c>
      <c r="K33" s="31"/>
      <c r="L33" s="169"/>
    </row>
    <row r="34" spans="2:12" s="1" customFormat="1" ht="14.4" hidden="1" customHeight="1">
      <c r="B34" s="31"/>
      <c r="E34" s="26" t="s">
        <v>37</v>
      </c>
      <c r="F34" s="71" t="e">
        <f>ROUND((SUM(AW117:AW136)),  2)</f>
        <v>#REF!</v>
      </c>
      <c r="I34" s="72">
        <v>0.12</v>
      </c>
      <c r="J34" s="71" t="e">
        <f>ROUND(((SUM(AW117:AW136))*I34),  2)</f>
        <v>#REF!</v>
      </c>
      <c r="K34" s="31"/>
      <c r="L34" s="169"/>
    </row>
    <row r="35" spans="2:12" s="1" customFormat="1" ht="14.4" hidden="1" customHeight="1">
      <c r="B35" s="31"/>
      <c r="E35" s="26" t="s">
        <v>38</v>
      </c>
      <c r="F35" s="71" t="e">
        <f>ROUND((SUM(AX117:AX136)),  2)</f>
        <v>#REF!</v>
      </c>
      <c r="I35" s="72">
        <v>0.21</v>
      </c>
      <c r="J35" s="71">
        <f>0</f>
        <v>0</v>
      </c>
      <c r="K35" s="31"/>
      <c r="L35" s="169"/>
    </row>
    <row r="36" spans="2:12" s="1" customFormat="1" ht="14.4" hidden="1" customHeight="1">
      <c r="B36" s="31"/>
      <c r="E36" s="26" t="s">
        <v>39</v>
      </c>
      <c r="F36" s="71" t="e">
        <f>ROUND((SUM(AY117:AY136)),  2)</f>
        <v>#REF!</v>
      </c>
      <c r="I36" s="72">
        <v>0.12</v>
      </c>
      <c r="J36" s="71">
        <f>0</f>
        <v>0</v>
      </c>
      <c r="K36" s="31"/>
      <c r="L36" s="169"/>
    </row>
    <row r="37" spans="2:12" s="1" customFormat="1" ht="14.4" hidden="1" customHeight="1">
      <c r="B37" s="31"/>
      <c r="E37" s="26" t="s">
        <v>40</v>
      </c>
      <c r="F37" s="71" t="e">
        <f>ROUND((SUM(AZ117:AZ136)),  2)</f>
        <v>#REF!</v>
      </c>
      <c r="I37" s="72">
        <v>0</v>
      </c>
      <c r="J37" s="71">
        <f>0</f>
        <v>0</v>
      </c>
      <c r="K37" s="31"/>
      <c r="L37" s="169"/>
    </row>
    <row r="38" spans="2:12" s="1" customFormat="1" ht="6.9" hidden="1" customHeight="1">
      <c r="B38" s="31"/>
      <c r="K38" s="31"/>
      <c r="L38" s="169"/>
    </row>
    <row r="39" spans="2:12" s="1" customFormat="1" ht="25.35" hidden="1" customHeight="1">
      <c r="B39" s="31"/>
      <c r="C39" s="73"/>
      <c r="D39" s="74" t="s">
        <v>41</v>
      </c>
      <c r="E39" s="54"/>
      <c r="F39" s="54"/>
      <c r="G39" s="75" t="s">
        <v>42</v>
      </c>
      <c r="H39" s="76" t="s">
        <v>43</v>
      </c>
      <c r="I39" s="54"/>
      <c r="J39" s="77" t="e">
        <f>SUM(J30:J37)</f>
        <v>#REF!</v>
      </c>
      <c r="K39" s="31"/>
      <c r="L39" s="169"/>
    </row>
    <row r="40" spans="2:12" s="1" customFormat="1" ht="14.4" hidden="1" customHeight="1">
      <c r="B40" s="31"/>
      <c r="K40" s="31"/>
      <c r="L40" s="169"/>
    </row>
    <row r="41" spans="2:12" ht="14.4" hidden="1" customHeight="1">
      <c r="B41" s="20"/>
      <c r="K41" s="20"/>
    </row>
    <row r="42" spans="2:12" ht="14.4" hidden="1" customHeight="1">
      <c r="B42" s="20"/>
      <c r="K42" s="20"/>
    </row>
    <row r="43" spans="2:12" ht="14.4" hidden="1" customHeight="1">
      <c r="B43" s="20"/>
      <c r="K43" s="20"/>
    </row>
    <row r="44" spans="2:12" ht="14.4" hidden="1" customHeight="1">
      <c r="B44" s="20"/>
      <c r="K44" s="20"/>
    </row>
    <row r="45" spans="2:12" ht="14.4" hidden="1" customHeight="1">
      <c r="B45" s="20"/>
      <c r="K45" s="20"/>
    </row>
    <row r="46" spans="2:12" ht="14.4" hidden="1" customHeight="1">
      <c r="B46" s="20"/>
      <c r="K46" s="20"/>
    </row>
    <row r="47" spans="2:12" ht="14.4" hidden="1" customHeight="1">
      <c r="B47" s="20"/>
      <c r="K47" s="20"/>
    </row>
    <row r="48" spans="2:12" ht="14.4" hidden="1" customHeight="1">
      <c r="B48" s="20"/>
      <c r="K48" s="20"/>
    </row>
    <row r="49" spans="2:12" ht="14.4" hidden="1" customHeight="1">
      <c r="B49" s="20"/>
      <c r="K49" s="20"/>
    </row>
    <row r="50" spans="2:12" s="1" customFormat="1" ht="14.4" hidden="1" customHeight="1">
      <c r="B50" s="31"/>
      <c r="D50" s="40" t="s">
        <v>44</v>
      </c>
      <c r="E50" s="41"/>
      <c r="F50" s="41"/>
      <c r="G50" s="40" t="s">
        <v>45</v>
      </c>
      <c r="H50" s="41"/>
      <c r="I50" s="41"/>
      <c r="J50" s="41"/>
      <c r="K50" s="31"/>
      <c r="L50" s="169"/>
    </row>
    <row r="51" spans="2:12" hidden="1">
      <c r="B51" s="20"/>
      <c r="K51" s="20"/>
    </row>
    <row r="52" spans="2:12" hidden="1">
      <c r="B52" s="20"/>
      <c r="K52" s="20"/>
    </row>
    <row r="53" spans="2:12" hidden="1">
      <c r="B53" s="20"/>
      <c r="K53" s="20"/>
    </row>
    <row r="54" spans="2:12" hidden="1">
      <c r="B54" s="20"/>
      <c r="K54" s="20"/>
    </row>
    <row r="55" spans="2:12" hidden="1">
      <c r="B55" s="20"/>
      <c r="K55" s="20"/>
    </row>
    <row r="56" spans="2:12" hidden="1">
      <c r="B56" s="20"/>
      <c r="K56" s="20"/>
    </row>
    <row r="57" spans="2:12" hidden="1">
      <c r="B57" s="20"/>
      <c r="K57" s="20"/>
    </row>
    <row r="58" spans="2:12" hidden="1">
      <c r="B58" s="20"/>
      <c r="K58" s="20"/>
    </row>
    <row r="59" spans="2:12" hidden="1">
      <c r="B59" s="20"/>
      <c r="K59" s="20"/>
    </row>
    <row r="60" spans="2:12" hidden="1">
      <c r="B60" s="20"/>
      <c r="K60" s="20"/>
    </row>
    <row r="61" spans="2:12" s="1" customFormat="1" ht="13.2" hidden="1">
      <c r="B61" s="31"/>
      <c r="D61" s="42" t="s">
        <v>46</v>
      </c>
      <c r="E61" s="33"/>
      <c r="F61" s="78" t="s">
        <v>47</v>
      </c>
      <c r="G61" s="42" t="s">
        <v>46</v>
      </c>
      <c r="H61" s="33"/>
      <c r="I61" s="33"/>
      <c r="J61" s="79" t="s">
        <v>47</v>
      </c>
      <c r="K61" s="31"/>
      <c r="L61" s="169"/>
    </row>
    <row r="62" spans="2:12" hidden="1">
      <c r="B62" s="20"/>
      <c r="K62" s="20"/>
    </row>
    <row r="63" spans="2:12" hidden="1">
      <c r="B63" s="20"/>
      <c r="K63" s="20"/>
    </row>
    <row r="64" spans="2:12" hidden="1">
      <c r="B64" s="20"/>
      <c r="K64" s="20"/>
    </row>
    <row r="65" spans="2:12" s="1" customFormat="1" ht="13.2" hidden="1">
      <c r="B65" s="31"/>
      <c r="D65" s="40" t="s">
        <v>48</v>
      </c>
      <c r="E65" s="41"/>
      <c r="F65" s="41"/>
      <c r="G65" s="40" t="s">
        <v>49</v>
      </c>
      <c r="H65" s="41"/>
      <c r="I65" s="41"/>
      <c r="J65" s="41"/>
      <c r="K65" s="31"/>
      <c r="L65" s="169"/>
    </row>
    <row r="66" spans="2:12" hidden="1">
      <c r="B66" s="20"/>
      <c r="K66" s="20"/>
    </row>
    <row r="67" spans="2:12" hidden="1">
      <c r="B67" s="20"/>
      <c r="K67" s="20"/>
    </row>
    <row r="68" spans="2:12" hidden="1">
      <c r="B68" s="20"/>
      <c r="K68" s="20"/>
    </row>
    <row r="69" spans="2:12" hidden="1">
      <c r="B69" s="20"/>
      <c r="K69" s="20"/>
    </row>
    <row r="70" spans="2:12" hidden="1">
      <c r="B70" s="20"/>
      <c r="K70" s="20"/>
    </row>
    <row r="71" spans="2:12" hidden="1">
      <c r="B71" s="20"/>
      <c r="K71" s="20"/>
    </row>
    <row r="72" spans="2:12" hidden="1">
      <c r="B72" s="20"/>
      <c r="K72" s="20"/>
    </row>
    <row r="73" spans="2:12" hidden="1">
      <c r="B73" s="20"/>
      <c r="K73" s="20"/>
    </row>
    <row r="74" spans="2:12" hidden="1">
      <c r="B74" s="20"/>
      <c r="K74" s="20"/>
    </row>
    <row r="75" spans="2:12" hidden="1">
      <c r="B75" s="20"/>
      <c r="K75" s="20"/>
    </row>
    <row r="76" spans="2:12" s="1" customFormat="1" ht="13.2" hidden="1">
      <c r="B76" s="31"/>
      <c r="D76" s="42" t="s">
        <v>46</v>
      </c>
      <c r="E76" s="33"/>
      <c r="F76" s="78" t="s">
        <v>47</v>
      </c>
      <c r="G76" s="42" t="s">
        <v>46</v>
      </c>
      <c r="H76" s="33"/>
      <c r="I76" s="33"/>
      <c r="J76" s="79" t="s">
        <v>47</v>
      </c>
      <c r="K76" s="31"/>
      <c r="L76" s="169"/>
    </row>
    <row r="77" spans="2:12" s="1" customFormat="1" ht="14.4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31"/>
      <c r="L77" s="169"/>
    </row>
    <row r="78" spans="2:12" hidden="1"/>
    <row r="79" spans="2:12" hidden="1"/>
    <row r="80" spans="2:12" hidden="1"/>
    <row r="81" spans="2:38" s="1" customFormat="1" ht="6.9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31"/>
      <c r="L81" s="169"/>
    </row>
    <row r="82" spans="2:38" s="1" customFormat="1" ht="24.9" hidden="1" customHeight="1">
      <c r="B82" s="31"/>
      <c r="C82" s="21" t="s">
        <v>96</v>
      </c>
      <c r="K82" s="31"/>
      <c r="L82" s="169"/>
    </row>
    <row r="83" spans="2:38" s="1" customFormat="1" ht="6.9" hidden="1" customHeight="1">
      <c r="B83" s="31"/>
      <c r="K83" s="31"/>
      <c r="L83" s="169"/>
    </row>
    <row r="84" spans="2:38" s="1" customFormat="1" ht="12" hidden="1" customHeight="1">
      <c r="B84" s="31"/>
      <c r="C84" s="26" t="s">
        <v>14</v>
      </c>
      <c r="K84" s="31"/>
      <c r="L84" s="169"/>
    </row>
    <row r="85" spans="2:38" s="1" customFormat="1" ht="16.5" hidden="1" customHeight="1">
      <c r="B85" s="31"/>
      <c r="E85" s="292" t="str">
        <f>E7</f>
        <v>Králův Dvůr - Průmyslova zóna západ -Technicka vybavenost</v>
      </c>
      <c r="F85" s="293"/>
      <c r="G85" s="293"/>
      <c r="H85" s="293"/>
      <c r="K85" s="31"/>
      <c r="L85" s="169"/>
    </row>
    <row r="86" spans="2:38" s="1" customFormat="1" ht="12" hidden="1" customHeight="1">
      <c r="B86" s="31"/>
      <c r="C86" s="26" t="s">
        <v>94</v>
      </c>
      <c r="K86" s="31"/>
      <c r="L86" s="169"/>
    </row>
    <row r="87" spans="2:38" s="1" customFormat="1" ht="16.5" hidden="1" customHeight="1">
      <c r="B87" s="31"/>
      <c r="E87" s="277" t="str">
        <f>E9</f>
        <v>402 - SO 402 Rozvody NN</v>
      </c>
      <c r="F87" s="294"/>
      <c r="G87" s="294"/>
      <c r="H87" s="294"/>
      <c r="K87" s="31"/>
      <c r="L87" s="169"/>
    </row>
    <row r="88" spans="2:38" s="1" customFormat="1" ht="6.9" hidden="1" customHeight="1">
      <c r="B88" s="31"/>
      <c r="K88" s="31"/>
      <c r="L88" s="169"/>
    </row>
    <row r="89" spans="2:38" s="1" customFormat="1" ht="12" hidden="1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1" t="str">
        <f>IF(J12="","",J12)</f>
        <v>14. 2. 2025</v>
      </c>
      <c r="K89" s="31"/>
      <c r="L89" s="169"/>
    </row>
    <row r="90" spans="2:38" s="1" customFormat="1" ht="6.9" hidden="1" customHeight="1">
      <c r="B90" s="31"/>
      <c r="K90" s="31"/>
      <c r="L90" s="169"/>
    </row>
    <row r="91" spans="2:38" s="1" customFormat="1" ht="15.15" hidden="1" customHeight="1">
      <c r="B91" s="31"/>
      <c r="C91" s="26" t="s">
        <v>22</v>
      </c>
      <c r="F91" s="24" t="str">
        <f>E15</f>
        <v xml:space="preserve"> </v>
      </c>
      <c r="I91" s="26" t="s">
        <v>27</v>
      </c>
      <c r="J91" s="29" t="str">
        <f>E21</f>
        <v xml:space="preserve"> </v>
      </c>
      <c r="K91" s="31"/>
      <c r="L91" s="169"/>
    </row>
    <row r="92" spans="2:38" s="1" customFormat="1" ht="15.15" hidden="1" customHeight="1">
      <c r="B92" s="31"/>
      <c r="C92" s="26" t="s">
        <v>25</v>
      </c>
      <c r="F92" s="24" t="str">
        <f>IF(E18="","",E18)</f>
        <v>Vyplň údaj</v>
      </c>
      <c r="I92" s="26" t="s">
        <v>29</v>
      </c>
      <c r="J92" s="29" t="str">
        <f>E24</f>
        <v xml:space="preserve"> </v>
      </c>
      <c r="K92" s="31"/>
      <c r="L92" s="169"/>
    </row>
    <row r="93" spans="2:38" s="1" customFormat="1" ht="10.35" hidden="1" customHeight="1">
      <c r="B93" s="31"/>
      <c r="K93" s="31"/>
      <c r="L93" s="169"/>
    </row>
    <row r="94" spans="2:38" s="1" customFormat="1" ht="29.25" hidden="1" customHeight="1">
      <c r="B94" s="31"/>
      <c r="C94" s="80" t="s">
        <v>97</v>
      </c>
      <c r="D94" s="73"/>
      <c r="E94" s="73"/>
      <c r="F94" s="73"/>
      <c r="G94" s="73"/>
      <c r="H94" s="73"/>
      <c r="I94" s="73"/>
      <c r="J94" s="81" t="s">
        <v>98</v>
      </c>
      <c r="K94" s="31"/>
      <c r="L94" s="169"/>
    </row>
    <row r="95" spans="2:38" s="1" customFormat="1" ht="10.35" hidden="1" customHeight="1">
      <c r="B95" s="31"/>
      <c r="K95" s="31"/>
      <c r="L95" s="169"/>
    </row>
    <row r="96" spans="2:38" s="1" customFormat="1" ht="22.95" hidden="1" customHeight="1">
      <c r="B96" s="31"/>
      <c r="C96" s="82" t="s">
        <v>99</v>
      </c>
      <c r="J96" s="59">
        <f>J117</f>
        <v>0</v>
      </c>
      <c r="K96" s="31"/>
      <c r="L96" s="169"/>
      <c r="AL96" s="17" t="s">
        <v>100</v>
      </c>
    </row>
    <row r="97" spans="2:12" s="8" customFormat="1" ht="24.9" hidden="1" customHeight="1">
      <c r="B97" s="83"/>
      <c r="D97" s="84" t="s">
        <v>1588</v>
      </c>
      <c r="E97" s="85"/>
      <c r="F97" s="85"/>
      <c r="G97" s="85"/>
      <c r="H97" s="85"/>
      <c r="I97" s="85"/>
      <c r="J97" s="86">
        <f>J118</f>
        <v>0</v>
      </c>
      <c r="K97" s="83"/>
      <c r="L97" s="171"/>
    </row>
    <row r="98" spans="2:12" s="1" customFormat="1" ht="21.75" hidden="1" customHeight="1">
      <c r="B98" s="31"/>
      <c r="K98" s="31"/>
      <c r="L98" s="169"/>
    </row>
    <row r="99" spans="2:12" s="1" customFormat="1" ht="6.9" hidden="1" customHeight="1">
      <c r="B99" s="43"/>
      <c r="C99" s="44"/>
      <c r="D99" s="44"/>
      <c r="E99" s="44"/>
      <c r="F99" s="44"/>
      <c r="G99" s="44"/>
      <c r="H99" s="44"/>
      <c r="I99" s="44"/>
      <c r="J99" s="44"/>
      <c r="K99" s="31"/>
      <c r="L99" s="169"/>
    </row>
    <row r="100" spans="2:12" hidden="1"/>
    <row r="101" spans="2:12" hidden="1"/>
    <row r="102" spans="2:12" hidden="1"/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31"/>
      <c r="L103" s="169"/>
    </row>
    <row r="104" spans="2:12" s="1" customFormat="1" ht="24.9" customHeight="1">
      <c r="B104" s="31"/>
      <c r="C104" s="21" t="s">
        <v>108</v>
      </c>
      <c r="K104" s="31"/>
      <c r="L104" s="169"/>
    </row>
    <row r="105" spans="2:12" s="1" customFormat="1" ht="6.9" customHeight="1">
      <c r="B105" s="31"/>
      <c r="K105" s="31"/>
      <c r="L105" s="169"/>
    </row>
    <row r="106" spans="2:12" s="1" customFormat="1" ht="12" customHeight="1">
      <c r="B106" s="31"/>
      <c r="C106" s="26" t="s">
        <v>14</v>
      </c>
      <c r="K106" s="31"/>
      <c r="L106" s="169"/>
    </row>
    <row r="107" spans="2:12" s="1" customFormat="1" ht="16.5" customHeight="1">
      <c r="B107" s="31"/>
      <c r="E107" s="292" t="str">
        <f>E7</f>
        <v>Králův Dvůr - Průmyslova zóna západ -Technicka vybavenost</v>
      </c>
      <c r="F107" s="293"/>
      <c r="G107" s="293"/>
      <c r="H107" s="293"/>
      <c r="K107" s="31"/>
      <c r="L107" s="169"/>
    </row>
    <row r="108" spans="2:12" s="1" customFormat="1" ht="12" customHeight="1">
      <c r="B108" s="31"/>
      <c r="C108" s="26" t="s">
        <v>94</v>
      </c>
      <c r="K108" s="31"/>
      <c r="L108" s="169"/>
    </row>
    <row r="109" spans="2:12" s="1" customFormat="1" ht="16.5" customHeight="1">
      <c r="B109" s="31"/>
      <c r="E109" s="277" t="str">
        <f>E9</f>
        <v>402 - SO 402 Rozvody NN</v>
      </c>
      <c r="F109" s="294"/>
      <c r="G109" s="294"/>
      <c r="H109" s="294"/>
      <c r="K109" s="31"/>
      <c r="L109" s="169"/>
    </row>
    <row r="110" spans="2:12" s="1" customFormat="1" ht="6.9" customHeight="1">
      <c r="B110" s="31"/>
      <c r="K110" s="31"/>
      <c r="L110" s="169"/>
    </row>
    <row r="111" spans="2:12" s="1" customFormat="1" ht="12" customHeight="1">
      <c r="B111" s="31"/>
      <c r="C111" s="26" t="s">
        <v>18</v>
      </c>
      <c r="F111" s="24" t="str">
        <f>F12</f>
        <v xml:space="preserve"> </v>
      </c>
      <c r="I111" s="26" t="s">
        <v>20</v>
      </c>
      <c r="J111" s="51"/>
      <c r="K111" s="31"/>
      <c r="L111" s="169"/>
    </row>
    <row r="112" spans="2:12" s="1" customFormat="1" ht="6.9" customHeight="1">
      <c r="B112" s="31"/>
      <c r="K112" s="31"/>
      <c r="L112" s="169"/>
    </row>
    <row r="113" spans="2:56" s="1" customFormat="1" ht="15.15" customHeight="1">
      <c r="B113" s="31"/>
      <c r="C113" s="26" t="s">
        <v>22</v>
      </c>
      <c r="F113" s="24" t="str">
        <f>E15</f>
        <v xml:space="preserve"> </v>
      </c>
      <c r="I113" s="26" t="s">
        <v>27</v>
      </c>
      <c r="J113" s="29" t="str">
        <f>E21</f>
        <v xml:space="preserve"> </v>
      </c>
      <c r="K113" s="31"/>
      <c r="L113" s="169"/>
    </row>
    <row r="114" spans="2:56" s="1" customFormat="1" ht="15.15" customHeight="1">
      <c r="B114" s="31"/>
      <c r="C114" s="26" t="s">
        <v>25</v>
      </c>
      <c r="F114" s="24" t="str">
        <f>IF(E18="","",E18)</f>
        <v>Vyplň údaj</v>
      </c>
      <c r="I114" s="26" t="s">
        <v>29</v>
      </c>
      <c r="J114" s="29" t="str">
        <f>E24</f>
        <v xml:space="preserve"> </v>
      </c>
      <c r="K114" s="31"/>
      <c r="L114" s="169"/>
    </row>
    <row r="115" spans="2:56" s="1" customFormat="1" ht="10.35" customHeight="1" thickBot="1">
      <c r="B115" s="31"/>
      <c r="K115" s="31"/>
      <c r="L115" s="169"/>
    </row>
    <row r="116" spans="2:56" s="10" customFormat="1" ht="29.25" customHeight="1" thickBot="1">
      <c r="B116" s="91"/>
      <c r="C116" s="92" t="s">
        <v>109</v>
      </c>
      <c r="D116" s="93" t="s">
        <v>54</v>
      </c>
      <c r="E116" s="93" t="s">
        <v>50</v>
      </c>
      <c r="F116" s="93" t="s">
        <v>51</v>
      </c>
      <c r="G116" s="93" t="s">
        <v>110</v>
      </c>
      <c r="H116" s="93" t="s">
        <v>111</v>
      </c>
      <c r="I116" s="93" t="s">
        <v>112</v>
      </c>
      <c r="J116" s="94" t="s">
        <v>98</v>
      </c>
      <c r="K116" s="296" t="s">
        <v>1837</v>
      </c>
      <c r="L116" s="296"/>
      <c r="M116" s="296"/>
      <c r="N116" s="296"/>
      <c r="O116" s="296"/>
      <c r="P116" s="297"/>
    </row>
    <row r="117" spans="2:56" s="1" customFormat="1" ht="22.95" customHeight="1" thickBot="1">
      <c r="B117" s="31"/>
      <c r="C117" s="57" t="s">
        <v>113</v>
      </c>
      <c r="J117" s="95">
        <f>BB117</f>
        <v>0</v>
      </c>
      <c r="K117" s="298" t="s">
        <v>1833</v>
      </c>
      <c r="L117" s="299"/>
      <c r="M117" s="300" t="s">
        <v>1838</v>
      </c>
      <c r="N117" s="301"/>
      <c r="O117" s="302" t="s">
        <v>1839</v>
      </c>
      <c r="P117" s="303"/>
      <c r="AK117" s="17" t="s">
        <v>56</v>
      </c>
      <c r="AL117" s="17" t="s">
        <v>100</v>
      </c>
      <c r="BB117" s="96">
        <f>BB118</f>
        <v>0</v>
      </c>
    </row>
    <row r="118" spans="2:56" s="11" customFormat="1" ht="25.95" customHeight="1">
      <c r="B118" s="97"/>
      <c r="D118" s="98" t="s">
        <v>56</v>
      </c>
      <c r="E118" s="99" t="s">
        <v>1589</v>
      </c>
      <c r="F118" s="99" t="s">
        <v>1590</v>
      </c>
      <c r="I118" s="100"/>
      <c r="J118" s="101">
        <f>BB118</f>
        <v>0</v>
      </c>
      <c r="K118" s="148" t="s">
        <v>111</v>
      </c>
      <c r="L118" s="204" t="s">
        <v>1840</v>
      </c>
      <c r="M118" s="150" t="s">
        <v>111</v>
      </c>
      <c r="N118" s="205" t="s">
        <v>1840</v>
      </c>
      <c r="O118" s="152" t="s">
        <v>111</v>
      </c>
      <c r="P118" s="206" t="s">
        <v>1840</v>
      </c>
      <c r="AI118" s="98" t="s">
        <v>65</v>
      </c>
      <c r="AK118" s="102" t="s">
        <v>56</v>
      </c>
      <c r="AL118" s="102" t="s">
        <v>57</v>
      </c>
      <c r="AP118" s="98" t="s">
        <v>116</v>
      </c>
      <c r="BB118" s="103">
        <f>SUM(BB119:BB136)</f>
        <v>0</v>
      </c>
    </row>
    <row r="119" spans="2:56" s="1" customFormat="1" ht="16.5" customHeight="1">
      <c r="B119" s="106"/>
      <c r="C119" s="107" t="s">
        <v>65</v>
      </c>
      <c r="D119" s="107" t="s">
        <v>118</v>
      </c>
      <c r="E119" s="108" t="s">
        <v>1591</v>
      </c>
      <c r="F119" s="109" t="s">
        <v>1592</v>
      </c>
      <c r="G119" s="110" t="s">
        <v>1501</v>
      </c>
      <c r="H119" s="111"/>
      <c r="I119" s="112">
        <v>95</v>
      </c>
      <c r="J119" s="154">
        <f t="shared" ref="J119:J136" si="0">ROUND(I119*H119,2)</f>
        <v>0</v>
      </c>
      <c r="K119" s="147"/>
      <c r="L119" s="161"/>
      <c r="M119" s="147"/>
      <c r="N119" s="161">
        <f>M119*I119</f>
        <v>0</v>
      </c>
      <c r="O119" s="159">
        <f>H119-M119-K119</f>
        <v>0</v>
      </c>
      <c r="P119" s="160">
        <f>J119-N119-L119</f>
        <v>0</v>
      </c>
      <c r="AI119" s="113" t="s">
        <v>122</v>
      </c>
      <c r="AK119" s="113" t="s">
        <v>118</v>
      </c>
      <c r="AL119" s="113" t="s">
        <v>65</v>
      </c>
      <c r="AP119" s="17" t="s">
        <v>116</v>
      </c>
      <c r="AV119" s="114" t="e">
        <f>IF(#REF!="základní",J119,0)</f>
        <v>#REF!</v>
      </c>
      <c r="AW119" s="114" t="e">
        <f>IF(#REF!="snížená",J119,0)</f>
        <v>#REF!</v>
      </c>
      <c r="AX119" s="114" t="e">
        <f>IF(#REF!="zákl. přenesená",J119,0)</f>
        <v>#REF!</v>
      </c>
      <c r="AY119" s="114" t="e">
        <f>IF(#REF!="sníž. přenesená",J119,0)</f>
        <v>#REF!</v>
      </c>
      <c r="AZ119" s="114" t="e">
        <f>IF(#REF!="nulová",J119,0)</f>
        <v>#REF!</v>
      </c>
      <c r="BA119" s="17" t="s">
        <v>65</v>
      </c>
      <c r="BB119" s="114">
        <f t="shared" ref="BB119:BB136" si="1">ROUND(I119*H119,2)</f>
        <v>0</v>
      </c>
      <c r="BC119" s="17" t="s">
        <v>122</v>
      </c>
      <c r="BD119" s="113" t="s">
        <v>67</v>
      </c>
    </row>
    <row r="120" spans="2:56" s="1" customFormat="1" ht="37.950000000000003" customHeight="1">
      <c r="B120" s="106"/>
      <c r="C120" s="107" t="s">
        <v>67</v>
      </c>
      <c r="D120" s="107" t="s">
        <v>118</v>
      </c>
      <c r="E120" s="108" t="s">
        <v>1593</v>
      </c>
      <c r="F120" s="109" t="s">
        <v>1594</v>
      </c>
      <c r="G120" s="110" t="s">
        <v>1501</v>
      </c>
      <c r="H120" s="111"/>
      <c r="I120" s="112">
        <v>23700</v>
      </c>
      <c r="J120" s="154">
        <f t="shared" si="0"/>
        <v>0</v>
      </c>
      <c r="K120" s="147"/>
      <c r="L120" s="161"/>
      <c r="M120" s="147"/>
      <c r="N120" s="161">
        <f t="shared" ref="N120:N136" si="2">M120*I120</f>
        <v>0</v>
      </c>
      <c r="O120" s="159">
        <f t="shared" ref="O120:O136" si="3">H120-M120-K120</f>
        <v>0</v>
      </c>
      <c r="P120" s="160">
        <f t="shared" ref="P120:P136" si="4">J120-N120-L120</f>
        <v>0</v>
      </c>
      <c r="AI120" s="113" t="s">
        <v>122</v>
      </c>
      <c r="AK120" s="113" t="s">
        <v>118</v>
      </c>
      <c r="AL120" s="113" t="s">
        <v>65</v>
      </c>
      <c r="AP120" s="17" t="s">
        <v>116</v>
      </c>
      <c r="AV120" s="114" t="e">
        <f>IF(#REF!="základní",J120,0)</f>
        <v>#REF!</v>
      </c>
      <c r="AW120" s="114" t="e">
        <f>IF(#REF!="snížená",J120,0)</f>
        <v>#REF!</v>
      </c>
      <c r="AX120" s="114" t="e">
        <f>IF(#REF!="zákl. přenesená",J120,0)</f>
        <v>#REF!</v>
      </c>
      <c r="AY120" s="114" t="e">
        <f>IF(#REF!="sníž. přenesená",J120,0)</f>
        <v>#REF!</v>
      </c>
      <c r="AZ120" s="114" t="e">
        <f>IF(#REF!="nulová",J120,0)</f>
        <v>#REF!</v>
      </c>
      <c r="BA120" s="17" t="s">
        <v>65</v>
      </c>
      <c r="BB120" s="114">
        <f t="shared" si="1"/>
        <v>0</v>
      </c>
      <c r="BC120" s="17" t="s">
        <v>122</v>
      </c>
      <c r="BD120" s="113" t="s">
        <v>122</v>
      </c>
    </row>
    <row r="121" spans="2:56" s="1" customFormat="1" ht="16.5" customHeight="1">
      <c r="B121" s="106"/>
      <c r="C121" s="107" t="s">
        <v>130</v>
      </c>
      <c r="D121" s="107" t="s">
        <v>118</v>
      </c>
      <c r="E121" s="108" t="s">
        <v>1595</v>
      </c>
      <c r="F121" s="109" t="s">
        <v>1596</v>
      </c>
      <c r="G121" s="110" t="s">
        <v>1501</v>
      </c>
      <c r="H121" s="111"/>
      <c r="I121" s="112">
        <v>990</v>
      </c>
      <c r="J121" s="154">
        <f t="shared" si="0"/>
        <v>0</v>
      </c>
      <c r="K121" s="147"/>
      <c r="L121" s="161"/>
      <c r="M121" s="147"/>
      <c r="N121" s="161">
        <f t="shared" si="2"/>
        <v>0</v>
      </c>
      <c r="O121" s="159">
        <f t="shared" si="3"/>
        <v>0</v>
      </c>
      <c r="P121" s="160">
        <f t="shared" si="4"/>
        <v>0</v>
      </c>
      <c r="AI121" s="113" t="s">
        <v>122</v>
      </c>
      <c r="AK121" s="113" t="s">
        <v>118</v>
      </c>
      <c r="AL121" s="113" t="s">
        <v>65</v>
      </c>
      <c r="AP121" s="17" t="s">
        <v>116</v>
      </c>
      <c r="AV121" s="114" t="e">
        <f>IF(#REF!="základní",J121,0)</f>
        <v>#REF!</v>
      </c>
      <c r="AW121" s="114" t="e">
        <f>IF(#REF!="snížená",J121,0)</f>
        <v>#REF!</v>
      </c>
      <c r="AX121" s="114" t="e">
        <f>IF(#REF!="zákl. přenesená",J121,0)</f>
        <v>#REF!</v>
      </c>
      <c r="AY121" s="114" t="e">
        <f>IF(#REF!="sníž. přenesená",J121,0)</f>
        <v>#REF!</v>
      </c>
      <c r="AZ121" s="114" t="e">
        <f>IF(#REF!="nulová",J121,0)</f>
        <v>#REF!</v>
      </c>
      <c r="BA121" s="17" t="s">
        <v>65</v>
      </c>
      <c r="BB121" s="114">
        <f t="shared" si="1"/>
        <v>0</v>
      </c>
      <c r="BC121" s="17" t="s">
        <v>122</v>
      </c>
      <c r="BD121" s="113" t="s">
        <v>136</v>
      </c>
    </row>
    <row r="122" spans="2:56" s="1" customFormat="1" ht="16.5" customHeight="1">
      <c r="B122" s="106"/>
      <c r="C122" s="107" t="s">
        <v>122</v>
      </c>
      <c r="D122" s="107" t="s">
        <v>118</v>
      </c>
      <c r="E122" s="108" t="s">
        <v>1597</v>
      </c>
      <c r="F122" s="109" t="s">
        <v>1598</v>
      </c>
      <c r="G122" s="110" t="s">
        <v>160</v>
      </c>
      <c r="H122" s="111"/>
      <c r="I122" s="112">
        <v>148</v>
      </c>
      <c r="J122" s="154">
        <f t="shared" si="0"/>
        <v>0</v>
      </c>
      <c r="K122" s="147"/>
      <c r="L122" s="161"/>
      <c r="M122" s="147"/>
      <c r="N122" s="161">
        <f t="shared" si="2"/>
        <v>0</v>
      </c>
      <c r="O122" s="159">
        <f t="shared" si="3"/>
        <v>0</v>
      </c>
      <c r="P122" s="160">
        <f t="shared" si="4"/>
        <v>0</v>
      </c>
      <c r="AI122" s="113" t="s">
        <v>122</v>
      </c>
      <c r="AK122" s="113" t="s">
        <v>118</v>
      </c>
      <c r="AL122" s="113" t="s">
        <v>65</v>
      </c>
      <c r="AP122" s="17" t="s">
        <v>116</v>
      </c>
      <c r="AV122" s="114" t="e">
        <f>IF(#REF!="základní",J122,0)</f>
        <v>#REF!</v>
      </c>
      <c r="AW122" s="114" t="e">
        <f>IF(#REF!="snížená",J122,0)</f>
        <v>#REF!</v>
      </c>
      <c r="AX122" s="114" t="e">
        <f>IF(#REF!="zákl. přenesená",J122,0)</f>
        <v>#REF!</v>
      </c>
      <c r="AY122" s="114" t="e">
        <f>IF(#REF!="sníž. přenesená",J122,0)</f>
        <v>#REF!</v>
      </c>
      <c r="AZ122" s="114" t="e">
        <f>IF(#REF!="nulová",J122,0)</f>
        <v>#REF!</v>
      </c>
      <c r="BA122" s="17" t="s">
        <v>65</v>
      </c>
      <c r="BB122" s="114">
        <f t="shared" si="1"/>
        <v>0</v>
      </c>
      <c r="BC122" s="17" t="s">
        <v>122</v>
      </c>
      <c r="BD122" s="113" t="s">
        <v>140</v>
      </c>
    </row>
    <row r="123" spans="2:56" s="1" customFormat="1" ht="16.5" customHeight="1">
      <c r="B123" s="106"/>
      <c r="C123" s="107" t="s">
        <v>137</v>
      </c>
      <c r="D123" s="107" t="s">
        <v>118</v>
      </c>
      <c r="E123" s="108" t="s">
        <v>1599</v>
      </c>
      <c r="F123" s="109" t="s">
        <v>1600</v>
      </c>
      <c r="G123" s="110" t="s">
        <v>160</v>
      </c>
      <c r="H123" s="111"/>
      <c r="I123" s="112">
        <v>745</v>
      </c>
      <c r="J123" s="154">
        <f t="shared" si="0"/>
        <v>0</v>
      </c>
      <c r="K123" s="147"/>
      <c r="L123" s="161"/>
      <c r="M123" s="147"/>
      <c r="N123" s="161">
        <f t="shared" si="2"/>
        <v>0</v>
      </c>
      <c r="O123" s="159">
        <f t="shared" si="3"/>
        <v>0</v>
      </c>
      <c r="P123" s="160">
        <f t="shared" si="4"/>
        <v>0</v>
      </c>
      <c r="AI123" s="113" t="s">
        <v>122</v>
      </c>
      <c r="AK123" s="113" t="s">
        <v>118</v>
      </c>
      <c r="AL123" s="113" t="s">
        <v>65</v>
      </c>
      <c r="AP123" s="17" t="s">
        <v>116</v>
      </c>
      <c r="AV123" s="114" t="e">
        <f>IF(#REF!="základní",J123,0)</f>
        <v>#REF!</v>
      </c>
      <c r="AW123" s="114" t="e">
        <f>IF(#REF!="snížená",J123,0)</f>
        <v>#REF!</v>
      </c>
      <c r="AX123" s="114" t="e">
        <f>IF(#REF!="zákl. přenesená",J123,0)</f>
        <v>#REF!</v>
      </c>
      <c r="AY123" s="114" t="e">
        <f>IF(#REF!="sníž. přenesená",J123,0)</f>
        <v>#REF!</v>
      </c>
      <c r="AZ123" s="114" t="e">
        <f>IF(#REF!="nulová",J123,0)</f>
        <v>#REF!</v>
      </c>
      <c r="BA123" s="17" t="s">
        <v>65</v>
      </c>
      <c r="BB123" s="114">
        <f t="shared" si="1"/>
        <v>0</v>
      </c>
      <c r="BC123" s="17" t="s">
        <v>122</v>
      </c>
      <c r="BD123" s="113" t="s">
        <v>157</v>
      </c>
    </row>
    <row r="124" spans="2:56" s="1" customFormat="1" ht="16.5" customHeight="1">
      <c r="B124" s="106"/>
      <c r="C124" s="107" t="s">
        <v>136</v>
      </c>
      <c r="D124" s="107" t="s">
        <v>118</v>
      </c>
      <c r="E124" s="108" t="s">
        <v>1601</v>
      </c>
      <c r="F124" s="109" t="s">
        <v>1602</v>
      </c>
      <c r="G124" s="110" t="s">
        <v>160</v>
      </c>
      <c r="H124" s="111"/>
      <c r="I124" s="112">
        <v>61</v>
      </c>
      <c r="J124" s="154">
        <f t="shared" si="0"/>
        <v>0</v>
      </c>
      <c r="K124" s="147"/>
      <c r="L124" s="161"/>
      <c r="M124" s="147"/>
      <c r="N124" s="161">
        <f t="shared" si="2"/>
        <v>0</v>
      </c>
      <c r="O124" s="159">
        <f t="shared" si="3"/>
        <v>0</v>
      </c>
      <c r="P124" s="160">
        <f t="shared" si="4"/>
        <v>0</v>
      </c>
      <c r="AI124" s="113" t="s">
        <v>122</v>
      </c>
      <c r="AK124" s="113" t="s">
        <v>118</v>
      </c>
      <c r="AL124" s="113" t="s">
        <v>65</v>
      </c>
      <c r="AP124" s="17" t="s">
        <v>116</v>
      </c>
      <c r="AV124" s="114" t="e">
        <f>IF(#REF!="základní",J124,0)</f>
        <v>#REF!</v>
      </c>
      <c r="AW124" s="114" t="e">
        <f>IF(#REF!="snížená",J124,0)</f>
        <v>#REF!</v>
      </c>
      <c r="AX124" s="114" t="e">
        <f>IF(#REF!="zákl. přenesená",J124,0)</f>
        <v>#REF!</v>
      </c>
      <c r="AY124" s="114" t="e">
        <f>IF(#REF!="sníž. přenesená",J124,0)</f>
        <v>#REF!</v>
      </c>
      <c r="AZ124" s="114" t="e">
        <f>IF(#REF!="nulová",J124,0)</f>
        <v>#REF!</v>
      </c>
      <c r="BA124" s="17" t="s">
        <v>65</v>
      </c>
      <c r="BB124" s="114">
        <f t="shared" si="1"/>
        <v>0</v>
      </c>
      <c r="BC124" s="17" t="s">
        <v>122</v>
      </c>
      <c r="BD124" s="113" t="s">
        <v>7</v>
      </c>
    </row>
    <row r="125" spans="2:56" s="1" customFormat="1" ht="16.5" customHeight="1">
      <c r="B125" s="106"/>
      <c r="C125" s="107" t="s">
        <v>144</v>
      </c>
      <c r="D125" s="107" t="s">
        <v>118</v>
      </c>
      <c r="E125" s="108" t="s">
        <v>1603</v>
      </c>
      <c r="F125" s="109" t="s">
        <v>1604</v>
      </c>
      <c r="G125" s="110" t="s">
        <v>1501</v>
      </c>
      <c r="H125" s="111"/>
      <c r="I125" s="112">
        <v>1750</v>
      </c>
      <c r="J125" s="154">
        <f t="shared" si="0"/>
        <v>0</v>
      </c>
      <c r="K125" s="147"/>
      <c r="L125" s="161"/>
      <c r="M125" s="147"/>
      <c r="N125" s="161">
        <f t="shared" si="2"/>
        <v>0</v>
      </c>
      <c r="O125" s="159">
        <f t="shared" si="3"/>
        <v>0</v>
      </c>
      <c r="P125" s="160">
        <f t="shared" si="4"/>
        <v>0</v>
      </c>
      <c r="AI125" s="113" t="s">
        <v>122</v>
      </c>
      <c r="AK125" s="113" t="s">
        <v>118</v>
      </c>
      <c r="AL125" s="113" t="s">
        <v>65</v>
      </c>
      <c r="AP125" s="17" t="s">
        <v>116</v>
      </c>
      <c r="AV125" s="114" t="e">
        <f>IF(#REF!="základní",J125,0)</f>
        <v>#REF!</v>
      </c>
      <c r="AW125" s="114" t="e">
        <f>IF(#REF!="snížená",J125,0)</f>
        <v>#REF!</v>
      </c>
      <c r="AX125" s="114" t="e">
        <f>IF(#REF!="zákl. přenesená",J125,0)</f>
        <v>#REF!</v>
      </c>
      <c r="AY125" s="114" t="e">
        <f>IF(#REF!="sníž. přenesená",J125,0)</f>
        <v>#REF!</v>
      </c>
      <c r="AZ125" s="114" t="e">
        <f>IF(#REF!="nulová",J125,0)</f>
        <v>#REF!</v>
      </c>
      <c r="BA125" s="17" t="s">
        <v>65</v>
      </c>
      <c r="BB125" s="114">
        <f t="shared" si="1"/>
        <v>0</v>
      </c>
      <c r="BC125" s="17" t="s">
        <v>122</v>
      </c>
      <c r="BD125" s="113" t="s">
        <v>168</v>
      </c>
    </row>
    <row r="126" spans="2:56" s="1" customFormat="1" ht="16.5" customHeight="1">
      <c r="B126" s="106"/>
      <c r="C126" s="107" t="s">
        <v>140</v>
      </c>
      <c r="D126" s="107" t="s">
        <v>118</v>
      </c>
      <c r="E126" s="108" t="s">
        <v>1605</v>
      </c>
      <c r="F126" s="109" t="s">
        <v>1606</v>
      </c>
      <c r="G126" s="110" t="s">
        <v>1150</v>
      </c>
      <c r="H126" s="111"/>
      <c r="I126" s="112">
        <v>1245</v>
      </c>
      <c r="J126" s="154">
        <f t="shared" si="0"/>
        <v>0</v>
      </c>
      <c r="K126" s="147"/>
      <c r="L126" s="161"/>
      <c r="M126" s="147"/>
      <c r="N126" s="161">
        <f t="shared" si="2"/>
        <v>0</v>
      </c>
      <c r="O126" s="159">
        <f t="shared" si="3"/>
        <v>0</v>
      </c>
      <c r="P126" s="160">
        <f t="shared" si="4"/>
        <v>0</v>
      </c>
      <c r="AI126" s="113" t="s">
        <v>122</v>
      </c>
      <c r="AK126" s="113" t="s">
        <v>118</v>
      </c>
      <c r="AL126" s="113" t="s">
        <v>65</v>
      </c>
      <c r="AP126" s="17" t="s">
        <v>116</v>
      </c>
      <c r="AV126" s="114" t="e">
        <f>IF(#REF!="základní",J126,0)</f>
        <v>#REF!</v>
      </c>
      <c r="AW126" s="114" t="e">
        <f>IF(#REF!="snížená",J126,0)</f>
        <v>#REF!</v>
      </c>
      <c r="AX126" s="114" t="e">
        <f>IF(#REF!="zákl. přenesená",J126,0)</f>
        <v>#REF!</v>
      </c>
      <c r="AY126" s="114" t="e">
        <f>IF(#REF!="sníž. přenesená",J126,0)</f>
        <v>#REF!</v>
      </c>
      <c r="AZ126" s="114" t="e">
        <f>IF(#REF!="nulová",J126,0)</f>
        <v>#REF!</v>
      </c>
      <c r="BA126" s="17" t="s">
        <v>65</v>
      </c>
      <c r="BB126" s="114">
        <f t="shared" si="1"/>
        <v>0</v>
      </c>
      <c r="BC126" s="17" t="s">
        <v>122</v>
      </c>
      <c r="BD126" s="113" t="s">
        <v>174</v>
      </c>
    </row>
    <row r="127" spans="2:56" s="1" customFormat="1" ht="21.75" customHeight="1">
      <c r="B127" s="106"/>
      <c r="C127" s="107" t="s">
        <v>152</v>
      </c>
      <c r="D127" s="107" t="s">
        <v>118</v>
      </c>
      <c r="E127" s="108" t="s">
        <v>1607</v>
      </c>
      <c r="F127" s="109" t="s">
        <v>1608</v>
      </c>
      <c r="G127" s="110" t="s">
        <v>160</v>
      </c>
      <c r="H127" s="111"/>
      <c r="I127" s="112">
        <v>84</v>
      </c>
      <c r="J127" s="154">
        <f t="shared" si="0"/>
        <v>0</v>
      </c>
      <c r="K127" s="147"/>
      <c r="L127" s="161"/>
      <c r="M127" s="147"/>
      <c r="N127" s="161">
        <f t="shared" si="2"/>
        <v>0</v>
      </c>
      <c r="O127" s="159">
        <f t="shared" si="3"/>
        <v>0</v>
      </c>
      <c r="P127" s="160">
        <f t="shared" si="4"/>
        <v>0</v>
      </c>
      <c r="AI127" s="113" t="s">
        <v>122</v>
      </c>
      <c r="AK127" s="113" t="s">
        <v>118</v>
      </c>
      <c r="AL127" s="113" t="s">
        <v>65</v>
      </c>
      <c r="AP127" s="17" t="s">
        <v>116</v>
      </c>
      <c r="AV127" s="114" t="e">
        <f>IF(#REF!="základní",J127,0)</f>
        <v>#REF!</v>
      </c>
      <c r="AW127" s="114" t="e">
        <f>IF(#REF!="snížená",J127,0)</f>
        <v>#REF!</v>
      </c>
      <c r="AX127" s="114" t="e">
        <f>IF(#REF!="zákl. přenesená",J127,0)</f>
        <v>#REF!</v>
      </c>
      <c r="AY127" s="114" t="e">
        <f>IF(#REF!="sníž. přenesená",J127,0)</f>
        <v>#REF!</v>
      </c>
      <c r="AZ127" s="114" t="e">
        <f>IF(#REF!="nulová",J127,0)</f>
        <v>#REF!</v>
      </c>
      <c r="BA127" s="17" t="s">
        <v>65</v>
      </c>
      <c r="BB127" s="114">
        <f t="shared" si="1"/>
        <v>0</v>
      </c>
      <c r="BC127" s="17" t="s">
        <v>122</v>
      </c>
      <c r="BD127" s="113" t="s">
        <v>179</v>
      </c>
    </row>
    <row r="128" spans="2:56" s="1" customFormat="1" ht="16.5" customHeight="1">
      <c r="B128" s="106"/>
      <c r="C128" s="107" t="s">
        <v>157</v>
      </c>
      <c r="D128" s="107" t="s">
        <v>118</v>
      </c>
      <c r="E128" s="108" t="s">
        <v>1609</v>
      </c>
      <c r="F128" s="109" t="s">
        <v>1610</v>
      </c>
      <c r="G128" s="110" t="s">
        <v>160</v>
      </c>
      <c r="H128" s="111"/>
      <c r="I128" s="112">
        <v>175</v>
      </c>
      <c r="J128" s="154">
        <f t="shared" si="0"/>
        <v>0</v>
      </c>
      <c r="K128" s="147"/>
      <c r="L128" s="161"/>
      <c r="M128" s="147"/>
      <c r="N128" s="161">
        <f t="shared" si="2"/>
        <v>0</v>
      </c>
      <c r="O128" s="159">
        <f t="shared" si="3"/>
        <v>0</v>
      </c>
      <c r="P128" s="160">
        <f t="shared" si="4"/>
        <v>0</v>
      </c>
      <c r="AI128" s="113" t="s">
        <v>122</v>
      </c>
      <c r="AK128" s="113" t="s">
        <v>118</v>
      </c>
      <c r="AL128" s="113" t="s">
        <v>65</v>
      </c>
      <c r="AP128" s="17" t="s">
        <v>116</v>
      </c>
      <c r="AV128" s="114" t="e">
        <f>IF(#REF!="základní",J128,0)</f>
        <v>#REF!</v>
      </c>
      <c r="AW128" s="114" t="e">
        <f>IF(#REF!="snížená",J128,0)</f>
        <v>#REF!</v>
      </c>
      <c r="AX128" s="114" t="e">
        <f>IF(#REF!="zákl. přenesená",J128,0)</f>
        <v>#REF!</v>
      </c>
      <c r="AY128" s="114" t="e">
        <f>IF(#REF!="sníž. přenesená",J128,0)</f>
        <v>#REF!</v>
      </c>
      <c r="AZ128" s="114" t="e">
        <f>IF(#REF!="nulová",J128,0)</f>
        <v>#REF!</v>
      </c>
      <c r="BA128" s="17" t="s">
        <v>65</v>
      </c>
      <c r="BB128" s="114">
        <f t="shared" si="1"/>
        <v>0</v>
      </c>
      <c r="BC128" s="17" t="s">
        <v>122</v>
      </c>
      <c r="BD128" s="113" t="s">
        <v>184</v>
      </c>
    </row>
    <row r="129" spans="2:56" s="1" customFormat="1" ht="16.5" customHeight="1">
      <c r="B129" s="106"/>
      <c r="C129" s="107" t="s">
        <v>162</v>
      </c>
      <c r="D129" s="107" t="s">
        <v>118</v>
      </c>
      <c r="E129" s="108" t="s">
        <v>1611</v>
      </c>
      <c r="F129" s="109" t="s">
        <v>1612</v>
      </c>
      <c r="G129" s="110" t="s">
        <v>1501</v>
      </c>
      <c r="H129" s="111"/>
      <c r="I129" s="112">
        <v>4080</v>
      </c>
      <c r="J129" s="154">
        <f t="shared" si="0"/>
        <v>0</v>
      </c>
      <c r="K129" s="147"/>
      <c r="L129" s="161"/>
      <c r="M129" s="147"/>
      <c r="N129" s="161">
        <f t="shared" si="2"/>
        <v>0</v>
      </c>
      <c r="O129" s="159">
        <f t="shared" si="3"/>
        <v>0</v>
      </c>
      <c r="P129" s="160">
        <f t="shared" si="4"/>
        <v>0</v>
      </c>
      <c r="AI129" s="113" t="s">
        <v>122</v>
      </c>
      <c r="AK129" s="113" t="s">
        <v>118</v>
      </c>
      <c r="AL129" s="113" t="s">
        <v>65</v>
      </c>
      <c r="AP129" s="17" t="s">
        <v>116</v>
      </c>
      <c r="AV129" s="114" t="e">
        <f>IF(#REF!="základní",J129,0)</f>
        <v>#REF!</v>
      </c>
      <c r="AW129" s="114" t="e">
        <f>IF(#REF!="snížená",J129,0)</f>
        <v>#REF!</v>
      </c>
      <c r="AX129" s="114" t="e">
        <f>IF(#REF!="zákl. přenesená",J129,0)</f>
        <v>#REF!</v>
      </c>
      <c r="AY129" s="114" t="e">
        <f>IF(#REF!="sníž. přenesená",J129,0)</f>
        <v>#REF!</v>
      </c>
      <c r="AZ129" s="114" t="e">
        <f>IF(#REF!="nulová",J129,0)</f>
        <v>#REF!</v>
      </c>
      <c r="BA129" s="17" t="s">
        <v>65</v>
      </c>
      <c r="BB129" s="114">
        <f t="shared" si="1"/>
        <v>0</v>
      </c>
      <c r="BC129" s="17" t="s">
        <v>122</v>
      </c>
      <c r="BD129" s="113" t="s">
        <v>188</v>
      </c>
    </row>
    <row r="130" spans="2:56" s="1" customFormat="1" ht="16.5" customHeight="1">
      <c r="B130" s="106"/>
      <c r="C130" s="107" t="s">
        <v>7</v>
      </c>
      <c r="D130" s="107" t="s">
        <v>118</v>
      </c>
      <c r="E130" s="108" t="s">
        <v>1613</v>
      </c>
      <c r="F130" s="109" t="s">
        <v>1614</v>
      </c>
      <c r="G130" s="110" t="s">
        <v>1501</v>
      </c>
      <c r="H130" s="111"/>
      <c r="I130" s="112">
        <v>24500</v>
      </c>
      <c r="J130" s="154">
        <f t="shared" si="0"/>
        <v>0</v>
      </c>
      <c r="K130" s="147"/>
      <c r="L130" s="161"/>
      <c r="M130" s="147"/>
      <c r="N130" s="161">
        <f t="shared" si="2"/>
        <v>0</v>
      </c>
      <c r="O130" s="159">
        <f t="shared" si="3"/>
        <v>0</v>
      </c>
      <c r="P130" s="160">
        <f t="shared" si="4"/>
        <v>0</v>
      </c>
      <c r="AI130" s="113" t="s">
        <v>122</v>
      </c>
      <c r="AK130" s="113" t="s">
        <v>118</v>
      </c>
      <c r="AL130" s="113" t="s">
        <v>65</v>
      </c>
      <c r="AP130" s="17" t="s">
        <v>116</v>
      </c>
      <c r="AV130" s="114" t="e">
        <f>IF(#REF!="základní",J130,0)</f>
        <v>#REF!</v>
      </c>
      <c r="AW130" s="114" t="e">
        <f>IF(#REF!="snížená",J130,0)</f>
        <v>#REF!</v>
      </c>
      <c r="AX130" s="114" t="e">
        <f>IF(#REF!="zákl. přenesená",J130,0)</f>
        <v>#REF!</v>
      </c>
      <c r="AY130" s="114" t="e">
        <f>IF(#REF!="sníž. přenesená",J130,0)</f>
        <v>#REF!</v>
      </c>
      <c r="AZ130" s="114" t="e">
        <f>IF(#REF!="nulová",J130,0)</f>
        <v>#REF!</v>
      </c>
      <c r="BA130" s="17" t="s">
        <v>65</v>
      </c>
      <c r="BB130" s="114">
        <f t="shared" si="1"/>
        <v>0</v>
      </c>
      <c r="BC130" s="17" t="s">
        <v>122</v>
      </c>
      <c r="BD130" s="113" t="s">
        <v>199</v>
      </c>
    </row>
    <row r="131" spans="2:56" s="1" customFormat="1" ht="16.5" customHeight="1">
      <c r="B131" s="106"/>
      <c r="C131" s="107" t="s">
        <v>170</v>
      </c>
      <c r="D131" s="107" t="s">
        <v>118</v>
      </c>
      <c r="E131" s="108" t="s">
        <v>1615</v>
      </c>
      <c r="F131" s="109" t="s">
        <v>1616</v>
      </c>
      <c r="G131" s="110" t="s">
        <v>1501</v>
      </c>
      <c r="H131" s="111"/>
      <c r="I131" s="112">
        <v>32900</v>
      </c>
      <c r="J131" s="154">
        <f t="shared" si="0"/>
        <v>0</v>
      </c>
      <c r="K131" s="147"/>
      <c r="L131" s="161"/>
      <c r="M131" s="147"/>
      <c r="N131" s="161">
        <f t="shared" si="2"/>
        <v>0</v>
      </c>
      <c r="O131" s="159">
        <f t="shared" si="3"/>
        <v>0</v>
      </c>
      <c r="P131" s="160">
        <f t="shared" si="4"/>
        <v>0</v>
      </c>
      <c r="AI131" s="113" t="s">
        <v>122</v>
      </c>
      <c r="AK131" s="113" t="s">
        <v>118</v>
      </c>
      <c r="AL131" s="113" t="s">
        <v>65</v>
      </c>
      <c r="AP131" s="17" t="s">
        <v>116</v>
      </c>
      <c r="AV131" s="114" t="e">
        <f>IF(#REF!="základní",J131,0)</f>
        <v>#REF!</v>
      </c>
      <c r="AW131" s="114" t="e">
        <f>IF(#REF!="snížená",J131,0)</f>
        <v>#REF!</v>
      </c>
      <c r="AX131" s="114" t="e">
        <f>IF(#REF!="zákl. přenesená",J131,0)</f>
        <v>#REF!</v>
      </c>
      <c r="AY131" s="114" t="e">
        <f>IF(#REF!="sníž. přenesená",J131,0)</f>
        <v>#REF!</v>
      </c>
      <c r="AZ131" s="114" t="e">
        <f>IF(#REF!="nulová",J131,0)</f>
        <v>#REF!</v>
      </c>
      <c r="BA131" s="17" t="s">
        <v>65</v>
      </c>
      <c r="BB131" s="114">
        <f t="shared" si="1"/>
        <v>0</v>
      </c>
      <c r="BC131" s="17" t="s">
        <v>122</v>
      </c>
      <c r="BD131" s="113" t="s">
        <v>203</v>
      </c>
    </row>
    <row r="132" spans="2:56" s="1" customFormat="1" ht="16.5" customHeight="1">
      <c r="B132" s="106"/>
      <c r="C132" s="107" t="s">
        <v>168</v>
      </c>
      <c r="D132" s="107" t="s">
        <v>118</v>
      </c>
      <c r="E132" s="108" t="s">
        <v>1617</v>
      </c>
      <c r="F132" s="109" t="s">
        <v>1618</v>
      </c>
      <c r="G132" s="110" t="s">
        <v>121</v>
      </c>
      <c r="H132" s="111"/>
      <c r="I132" s="112">
        <v>70</v>
      </c>
      <c r="J132" s="154">
        <f t="shared" si="0"/>
        <v>0</v>
      </c>
      <c r="K132" s="147"/>
      <c r="L132" s="161"/>
      <c r="M132" s="147"/>
      <c r="N132" s="161">
        <f t="shared" si="2"/>
        <v>0</v>
      </c>
      <c r="O132" s="159">
        <f t="shared" si="3"/>
        <v>0</v>
      </c>
      <c r="P132" s="160">
        <f t="shared" si="4"/>
        <v>0</v>
      </c>
      <c r="AI132" s="113" t="s">
        <v>122</v>
      </c>
      <c r="AK132" s="113" t="s">
        <v>118</v>
      </c>
      <c r="AL132" s="113" t="s">
        <v>65</v>
      </c>
      <c r="AP132" s="17" t="s">
        <v>116</v>
      </c>
      <c r="AV132" s="114" t="e">
        <f>IF(#REF!="základní",J132,0)</f>
        <v>#REF!</v>
      </c>
      <c r="AW132" s="114" t="e">
        <f>IF(#REF!="snížená",J132,0)</f>
        <v>#REF!</v>
      </c>
      <c r="AX132" s="114" t="e">
        <f>IF(#REF!="zákl. přenesená",J132,0)</f>
        <v>#REF!</v>
      </c>
      <c r="AY132" s="114" t="e">
        <f>IF(#REF!="sníž. přenesená",J132,0)</f>
        <v>#REF!</v>
      </c>
      <c r="AZ132" s="114" t="e">
        <f>IF(#REF!="nulová",J132,0)</f>
        <v>#REF!</v>
      </c>
      <c r="BA132" s="17" t="s">
        <v>65</v>
      </c>
      <c r="BB132" s="114">
        <f t="shared" si="1"/>
        <v>0</v>
      </c>
      <c r="BC132" s="17" t="s">
        <v>122</v>
      </c>
      <c r="BD132" s="113" t="s">
        <v>208</v>
      </c>
    </row>
    <row r="133" spans="2:56" s="1" customFormat="1" ht="16.5" customHeight="1">
      <c r="B133" s="106"/>
      <c r="C133" s="107" t="s">
        <v>181</v>
      </c>
      <c r="D133" s="107" t="s">
        <v>118</v>
      </c>
      <c r="E133" s="108" t="s">
        <v>1619</v>
      </c>
      <c r="F133" s="109" t="s">
        <v>1620</v>
      </c>
      <c r="G133" s="110" t="s">
        <v>1501</v>
      </c>
      <c r="H133" s="111"/>
      <c r="I133" s="112">
        <v>6410</v>
      </c>
      <c r="J133" s="154">
        <f t="shared" si="0"/>
        <v>0</v>
      </c>
      <c r="K133" s="147"/>
      <c r="L133" s="161"/>
      <c r="M133" s="147"/>
      <c r="N133" s="161">
        <f t="shared" si="2"/>
        <v>0</v>
      </c>
      <c r="O133" s="159">
        <f t="shared" si="3"/>
        <v>0</v>
      </c>
      <c r="P133" s="160">
        <f t="shared" si="4"/>
        <v>0</v>
      </c>
      <c r="AI133" s="113" t="s">
        <v>122</v>
      </c>
      <c r="AK133" s="113" t="s">
        <v>118</v>
      </c>
      <c r="AL133" s="113" t="s">
        <v>65</v>
      </c>
      <c r="AP133" s="17" t="s">
        <v>116</v>
      </c>
      <c r="AV133" s="114" t="e">
        <f>IF(#REF!="základní",J133,0)</f>
        <v>#REF!</v>
      </c>
      <c r="AW133" s="114" t="e">
        <f>IF(#REF!="snížená",J133,0)</f>
        <v>#REF!</v>
      </c>
      <c r="AX133" s="114" t="e">
        <f>IF(#REF!="zákl. přenesená",J133,0)</f>
        <v>#REF!</v>
      </c>
      <c r="AY133" s="114" t="e">
        <f>IF(#REF!="sníž. přenesená",J133,0)</f>
        <v>#REF!</v>
      </c>
      <c r="AZ133" s="114" t="e">
        <f>IF(#REF!="nulová",J133,0)</f>
        <v>#REF!</v>
      </c>
      <c r="BA133" s="17" t="s">
        <v>65</v>
      </c>
      <c r="BB133" s="114">
        <f t="shared" si="1"/>
        <v>0</v>
      </c>
      <c r="BC133" s="17" t="s">
        <v>122</v>
      </c>
      <c r="BD133" s="113" t="s">
        <v>213</v>
      </c>
    </row>
    <row r="134" spans="2:56" s="1" customFormat="1" ht="16.5" customHeight="1">
      <c r="B134" s="106"/>
      <c r="C134" s="107" t="s">
        <v>174</v>
      </c>
      <c r="D134" s="107" t="s">
        <v>118</v>
      </c>
      <c r="E134" s="108" t="s">
        <v>1621</v>
      </c>
      <c r="F134" s="109" t="s">
        <v>1622</v>
      </c>
      <c r="G134" s="110" t="s">
        <v>1501</v>
      </c>
      <c r="H134" s="111"/>
      <c r="I134" s="112">
        <v>1750</v>
      </c>
      <c r="J134" s="154">
        <f t="shared" si="0"/>
        <v>0</v>
      </c>
      <c r="K134" s="147"/>
      <c r="L134" s="161"/>
      <c r="M134" s="147"/>
      <c r="N134" s="161">
        <f t="shared" si="2"/>
        <v>0</v>
      </c>
      <c r="O134" s="159">
        <f t="shared" si="3"/>
        <v>0</v>
      </c>
      <c r="P134" s="160">
        <f t="shared" si="4"/>
        <v>0</v>
      </c>
      <c r="AI134" s="113" t="s">
        <v>122</v>
      </c>
      <c r="AK134" s="113" t="s">
        <v>118</v>
      </c>
      <c r="AL134" s="113" t="s">
        <v>65</v>
      </c>
      <c r="AP134" s="17" t="s">
        <v>116</v>
      </c>
      <c r="AV134" s="114" t="e">
        <f>IF(#REF!="základní",J134,0)</f>
        <v>#REF!</v>
      </c>
      <c r="AW134" s="114" t="e">
        <f>IF(#REF!="snížená",J134,0)</f>
        <v>#REF!</v>
      </c>
      <c r="AX134" s="114" t="e">
        <f>IF(#REF!="zákl. přenesená",J134,0)</f>
        <v>#REF!</v>
      </c>
      <c r="AY134" s="114" t="e">
        <f>IF(#REF!="sníž. přenesená",J134,0)</f>
        <v>#REF!</v>
      </c>
      <c r="AZ134" s="114" t="e">
        <f>IF(#REF!="nulová",J134,0)</f>
        <v>#REF!</v>
      </c>
      <c r="BA134" s="17" t="s">
        <v>65</v>
      </c>
      <c r="BB134" s="114">
        <f t="shared" si="1"/>
        <v>0</v>
      </c>
      <c r="BC134" s="17" t="s">
        <v>122</v>
      </c>
      <c r="BD134" s="113" t="s">
        <v>217</v>
      </c>
    </row>
    <row r="135" spans="2:56" s="1" customFormat="1" ht="16.5" customHeight="1">
      <c r="B135" s="106"/>
      <c r="C135" s="107" t="s">
        <v>196</v>
      </c>
      <c r="D135" s="107" t="s">
        <v>118</v>
      </c>
      <c r="E135" s="108" t="s">
        <v>1623</v>
      </c>
      <c r="F135" s="109" t="s">
        <v>1624</v>
      </c>
      <c r="G135" s="110" t="s">
        <v>1501</v>
      </c>
      <c r="H135" s="111"/>
      <c r="I135" s="112">
        <v>2570</v>
      </c>
      <c r="J135" s="154">
        <f t="shared" si="0"/>
        <v>0</v>
      </c>
      <c r="K135" s="147"/>
      <c r="L135" s="161"/>
      <c r="M135" s="147"/>
      <c r="N135" s="161">
        <f t="shared" si="2"/>
        <v>0</v>
      </c>
      <c r="O135" s="159">
        <f t="shared" si="3"/>
        <v>0</v>
      </c>
      <c r="P135" s="160">
        <f t="shared" si="4"/>
        <v>0</v>
      </c>
      <c r="AI135" s="113" t="s">
        <v>122</v>
      </c>
      <c r="AK135" s="113" t="s">
        <v>118</v>
      </c>
      <c r="AL135" s="113" t="s">
        <v>65</v>
      </c>
      <c r="AP135" s="17" t="s">
        <v>116</v>
      </c>
      <c r="AV135" s="114" t="e">
        <f>IF(#REF!="základní",J135,0)</f>
        <v>#REF!</v>
      </c>
      <c r="AW135" s="114" t="e">
        <f>IF(#REF!="snížená",J135,0)</f>
        <v>#REF!</v>
      </c>
      <c r="AX135" s="114" t="e">
        <f>IF(#REF!="zákl. přenesená",J135,0)</f>
        <v>#REF!</v>
      </c>
      <c r="AY135" s="114" t="e">
        <f>IF(#REF!="sníž. přenesená",J135,0)</f>
        <v>#REF!</v>
      </c>
      <c r="AZ135" s="114" t="e">
        <f>IF(#REF!="nulová",J135,0)</f>
        <v>#REF!</v>
      </c>
      <c r="BA135" s="17" t="s">
        <v>65</v>
      </c>
      <c r="BB135" s="114">
        <f t="shared" si="1"/>
        <v>0</v>
      </c>
      <c r="BC135" s="17" t="s">
        <v>122</v>
      </c>
      <c r="BD135" s="113" t="s">
        <v>221</v>
      </c>
    </row>
    <row r="136" spans="2:56" s="1" customFormat="1" ht="16.5" customHeight="1">
      <c r="B136" s="106"/>
      <c r="C136" s="107" t="s">
        <v>179</v>
      </c>
      <c r="D136" s="107" t="s">
        <v>118</v>
      </c>
      <c r="E136" s="108" t="s">
        <v>1625</v>
      </c>
      <c r="F136" s="109" t="s">
        <v>1626</v>
      </c>
      <c r="G136" s="110" t="s">
        <v>1438</v>
      </c>
      <c r="H136" s="111"/>
      <c r="I136" s="112">
        <v>14000</v>
      </c>
      <c r="J136" s="154">
        <f t="shared" si="0"/>
        <v>0</v>
      </c>
      <c r="K136" s="147"/>
      <c r="L136" s="161"/>
      <c r="M136" s="147"/>
      <c r="N136" s="161">
        <f t="shared" si="2"/>
        <v>0</v>
      </c>
      <c r="O136" s="159">
        <f t="shared" si="3"/>
        <v>0</v>
      </c>
      <c r="P136" s="160">
        <f t="shared" si="4"/>
        <v>0</v>
      </c>
      <c r="AI136" s="113" t="s">
        <v>122</v>
      </c>
      <c r="AK136" s="113" t="s">
        <v>118</v>
      </c>
      <c r="AL136" s="113" t="s">
        <v>65</v>
      </c>
      <c r="AP136" s="17" t="s">
        <v>116</v>
      </c>
      <c r="AV136" s="114" t="e">
        <f>IF(#REF!="základní",J136,0)</f>
        <v>#REF!</v>
      </c>
      <c r="AW136" s="114" t="e">
        <f>IF(#REF!="snížená",J136,0)</f>
        <v>#REF!</v>
      </c>
      <c r="AX136" s="114" t="e">
        <f>IF(#REF!="zákl. přenesená",J136,0)</f>
        <v>#REF!</v>
      </c>
      <c r="AY136" s="114" t="e">
        <f>IF(#REF!="sníž. přenesená",J136,0)</f>
        <v>#REF!</v>
      </c>
      <c r="AZ136" s="114" t="e">
        <f>IF(#REF!="nulová",J136,0)</f>
        <v>#REF!</v>
      </c>
      <c r="BA136" s="17" t="s">
        <v>65</v>
      </c>
      <c r="BB136" s="114">
        <f t="shared" si="1"/>
        <v>0</v>
      </c>
      <c r="BC136" s="17" t="s">
        <v>122</v>
      </c>
      <c r="BD136" s="113" t="s">
        <v>227</v>
      </c>
    </row>
    <row r="137" spans="2:56" s="1" customFormat="1" ht="6.9" customHeight="1">
      <c r="B137" s="43"/>
      <c r="C137" s="44"/>
      <c r="D137" s="44"/>
      <c r="E137" s="44"/>
      <c r="F137" s="44"/>
      <c r="G137" s="44"/>
      <c r="H137" s="44"/>
      <c r="K137" s="167"/>
      <c r="L137" s="218"/>
      <c r="M137" s="167"/>
      <c r="N137" s="167"/>
      <c r="O137" s="167"/>
      <c r="P137" s="167"/>
    </row>
    <row r="138" spans="2:56" s="156" customFormat="1" ht="15" customHeight="1">
      <c r="I138" s="157" t="s">
        <v>1841</v>
      </c>
      <c r="J138" s="158">
        <f>J117</f>
        <v>0</v>
      </c>
      <c r="K138" s="157"/>
      <c r="L138" s="162"/>
      <c r="M138" s="158"/>
      <c r="N138" s="158">
        <f t="shared" ref="N138" si="5">SUM(N119:N137)</f>
        <v>0</v>
      </c>
      <c r="O138" s="158"/>
      <c r="P138" s="158">
        <f>SUM(P119:P137)</f>
        <v>0</v>
      </c>
    </row>
  </sheetData>
  <autoFilter ref="C116:J136" xr:uid="{00000000-0009-0000-0000-000006000000}"/>
  <mergeCells count="13">
    <mergeCell ref="K116:P116"/>
    <mergeCell ref="K117:L117"/>
    <mergeCell ref="M117:N117"/>
    <mergeCell ref="O117:P117"/>
    <mergeCell ref="E87:H87"/>
    <mergeCell ref="E107:H107"/>
    <mergeCell ref="E109:H109"/>
    <mergeCell ref="E85:H85"/>
    <mergeCell ref="K2:M2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BD152"/>
  <sheetViews>
    <sheetView showGridLines="0" topLeftCell="A124" workbookViewId="0">
      <selection activeCell="W152" sqref="W15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11" hidden="1" customWidth="1"/>
    <col min="12" max="12" width="16.28515625" hidden="1" customWidth="1"/>
    <col min="13" max="13" width="12.28515625" hidden="1" customWidth="1"/>
    <col min="14" max="14" width="16.28515625" hidden="1" customWidth="1"/>
    <col min="15" max="15" width="12.28515625" hidden="1" customWidth="1"/>
    <col min="16" max="16" width="15.85546875" hidden="1" customWidth="1"/>
    <col min="17" max="17" width="11.28515625" customWidth="1"/>
    <col min="18" max="18" width="15" customWidth="1"/>
    <col min="19" max="19" width="16.28515625" customWidth="1"/>
    <col min="20" max="20" width="11" customWidth="1"/>
    <col min="21" max="21" width="15" customWidth="1"/>
    <col min="22" max="22" width="16.28515625" customWidth="1"/>
    <col min="35" max="56" width="9.28515625" hidden="1"/>
  </cols>
  <sheetData>
    <row r="1" spans="2:37" hidden="1"/>
    <row r="2" spans="2:37" ht="36.9" hidden="1" customHeight="1">
      <c r="K2" s="270" t="s">
        <v>4</v>
      </c>
      <c r="L2" s="271"/>
      <c r="M2" s="271"/>
      <c r="AK2" s="17" t="s">
        <v>86</v>
      </c>
    </row>
    <row r="3" spans="2:37" ht="6.9" hidden="1" customHeight="1">
      <c r="B3" s="18"/>
      <c r="C3" s="19"/>
      <c r="D3" s="19"/>
      <c r="E3" s="19"/>
      <c r="F3" s="19"/>
      <c r="G3" s="19"/>
      <c r="H3" s="19"/>
      <c r="I3" s="19"/>
      <c r="J3" s="19"/>
      <c r="K3" s="20"/>
      <c r="AK3" s="17" t="s">
        <v>67</v>
      </c>
    </row>
    <row r="4" spans="2:37" ht="24.9" hidden="1" customHeight="1">
      <c r="B4" s="20"/>
      <c r="D4" s="21" t="s">
        <v>93</v>
      </c>
      <c r="K4" s="20"/>
      <c r="AK4" s="17" t="s">
        <v>2</v>
      </c>
    </row>
    <row r="5" spans="2:37" ht="6.9" hidden="1" customHeight="1">
      <c r="B5" s="20"/>
      <c r="K5" s="20"/>
    </row>
    <row r="6" spans="2:37" ht="12" hidden="1" customHeight="1">
      <c r="B6" s="20"/>
      <c r="D6" s="26" t="s">
        <v>14</v>
      </c>
      <c r="K6" s="20"/>
    </row>
    <row r="7" spans="2:37" ht="16.5" hidden="1" customHeight="1">
      <c r="B7" s="20"/>
      <c r="E7" s="292" t="str">
        <f>'Rekapitulace stavby'!K6</f>
        <v>Králův Dvůr - Průmyslova zóna západ -Technicka vybavenost</v>
      </c>
      <c r="F7" s="293"/>
      <c r="G7" s="293"/>
      <c r="H7" s="293"/>
      <c r="K7" s="20"/>
    </row>
    <row r="8" spans="2:37" s="1" customFormat="1" ht="12" hidden="1" customHeight="1">
      <c r="B8" s="31"/>
      <c r="D8" s="26" t="s">
        <v>94</v>
      </c>
      <c r="K8" s="31"/>
    </row>
    <row r="9" spans="2:37" s="1" customFormat="1" ht="16.5" hidden="1" customHeight="1">
      <c r="B9" s="31"/>
      <c r="E9" s="277" t="s">
        <v>1627</v>
      </c>
      <c r="F9" s="294"/>
      <c r="G9" s="294"/>
      <c r="H9" s="294"/>
      <c r="K9" s="31"/>
    </row>
    <row r="10" spans="2:37" s="1" customFormat="1" hidden="1">
      <c r="B10" s="31"/>
      <c r="K10" s="31"/>
    </row>
    <row r="11" spans="2:37" s="1" customFormat="1" ht="12" hidden="1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K11" s="31"/>
    </row>
    <row r="12" spans="2:37" s="1" customFormat="1" ht="12" hidden="1" customHeight="1">
      <c r="B12" s="31"/>
      <c r="D12" s="26" t="s">
        <v>18</v>
      </c>
      <c r="F12" s="24" t="s">
        <v>19</v>
      </c>
      <c r="I12" s="26" t="s">
        <v>20</v>
      </c>
      <c r="J12" s="51" t="str">
        <f>'Rekapitulace stavby'!AN8</f>
        <v>14. 2. 2025</v>
      </c>
      <c r="K12" s="31"/>
    </row>
    <row r="13" spans="2:37" s="1" customFormat="1" ht="10.95" hidden="1" customHeight="1">
      <c r="B13" s="31"/>
      <c r="K13" s="31"/>
    </row>
    <row r="14" spans="2:37" s="1" customFormat="1" ht="12" hidden="1" customHeight="1">
      <c r="B14" s="31"/>
      <c r="D14" s="26" t="s">
        <v>22</v>
      </c>
      <c r="I14" s="26" t="s">
        <v>23</v>
      </c>
      <c r="J14" s="24" t="str">
        <f>IF('Rekapitulace stavby'!AN10="","",'Rekapitulace stavby'!AN10)</f>
        <v/>
      </c>
      <c r="K14" s="31"/>
    </row>
    <row r="15" spans="2:37" s="1" customFormat="1" ht="18" hidden="1" customHeight="1">
      <c r="B15" s="31"/>
      <c r="E15" s="24" t="str">
        <f>IF('Rekapitulace stavby'!E11="","",'Rekapitulace stavby'!E11)</f>
        <v xml:space="preserve"> </v>
      </c>
      <c r="I15" s="26" t="s">
        <v>24</v>
      </c>
      <c r="J15" s="24" t="str">
        <f>IF('Rekapitulace stavby'!AN11="","",'Rekapitulace stavby'!AN11)</f>
        <v/>
      </c>
      <c r="K15" s="31"/>
    </row>
    <row r="16" spans="2:37" s="1" customFormat="1" ht="6.9" hidden="1" customHeight="1">
      <c r="B16" s="31"/>
      <c r="K16" s="31"/>
    </row>
    <row r="17" spans="2:11" s="1" customFormat="1" ht="12" hidden="1" customHeight="1">
      <c r="B17" s="31"/>
      <c r="D17" s="26" t="s">
        <v>25</v>
      </c>
      <c r="I17" s="26" t="s">
        <v>23</v>
      </c>
      <c r="J17" s="27" t="str">
        <f>'Rekapitulace stavby'!AN13</f>
        <v>Vyplň údaj</v>
      </c>
      <c r="K17" s="31"/>
    </row>
    <row r="18" spans="2:11" s="1" customFormat="1" ht="18" hidden="1" customHeight="1">
      <c r="B18" s="31"/>
      <c r="E18" s="295" t="str">
        <f>'Rekapitulace stavby'!E14</f>
        <v>Vyplň údaj</v>
      </c>
      <c r="F18" s="275"/>
      <c r="G18" s="275"/>
      <c r="H18" s="275"/>
      <c r="I18" s="26" t="s">
        <v>24</v>
      </c>
      <c r="J18" s="27" t="str">
        <f>'Rekapitulace stavby'!AN14</f>
        <v>Vyplň údaj</v>
      </c>
      <c r="K18" s="31"/>
    </row>
    <row r="19" spans="2:11" s="1" customFormat="1" ht="6.9" hidden="1" customHeight="1">
      <c r="B19" s="31"/>
      <c r="K19" s="31"/>
    </row>
    <row r="20" spans="2:11" s="1" customFormat="1" ht="12" hidden="1" customHeight="1">
      <c r="B20" s="31"/>
      <c r="D20" s="26" t="s">
        <v>27</v>
      </c>
      <c r="I20" s="26" t="s">
        <v>23</v>
      </c>
      <c r="J20" s="24" t="str">
        <f>IF('Rekapitulace stavby'!AN16="","",'Rekapitulace stavby'!AN16)</f>
        <v/>
      </c>
      <c r="K20" s="31"/>
    </row>
    <row r="21" spans="2:11" s="1" customFormat="1" ht="18" hidden="1" customHeight="1">
      <c r="B21" s="31"/>
      <c r="E21" s="24" t="str">
        <f>IF('Rekapitulace stavby'!E17="","",'Rekapitulace stavby'!E17)</f>
        <v xml:space="preserve"> </v>
      </c>
      <c r="I21" s="26" t="s">
        <v>24</v>
      </c>
      <c r="J21" s="24" t="str">
        <f>IF('Rekapitulace stavby'!AN17="","",'Rekapitulace stavby'!AN17)</f>
        <v/>
      </c>
      <c r="K21" s="31"/>
    </row>
    <row r="22" spans="2:11" s="1" customFormat="1" ht="6.9" hidden="1" customHeight="1">
      <c r="B22" s="31"/>
      <c r="K22" s="31"/>
    </row>
    <row r="23" spans="2:11" s="1" customFormat="1" ht="12" hidden="1" customHeight="1">
      <c r="B23" s="31"/>
      <c r="D23" s="26" t="s">
        <v>29</v>
      </c>
      <c r="I23" s="26" t="s">
        <v>23</v>
      </c>
      <c r="J23" s="24" t="str">
        <f>IF('Rekapitulace stavby'!AN19="","",'Rekapitulace stavby'!AN19)</f>
        <v/>
      </c>
      <c r="K23" s="31"/>
    </row>
    <row r="24" spans="2:11" s="1" customFormat="1" ht="18" hidden="1" customHeight="1">
      <c r="B24" s="31"/>
      <c r="E24" s="24" t="str">
        <f>IF('Rekapitulace stavby'!E20="","",'Rekapitulace stavby'!E20)</f>
        <v xml:space="preserve"> </v>
      </c>
      <c r="I24" s="26" t="s">
        <v>24</v>
      </c>
      <c r="J24" s="24" t="str">
        <f>IF('Rekapitulace stavby'!AN20="","",'Rekapitulace stavby'!AN20)</f>
        <v/>
      </c>
      <c r="K24" s="31"/>
    </row>
    <row r="25" spans="2:11" s="1" customFormat="1" ht="6.9" hidden="1" customHeight="1">
      <c r="B25" s="31"/>
      <c r="K25" s="31"/>
    </row>
    <row r="26" spans="2:11" s="1" customFormat="1" ht="12" hidden="1" customHeight="1">
      <c r="B26" s="31"/>
      <c r="D26" s="26" t="s">
        <v>30</v>
      </c>
      <c r="K26" s="31"/>
    </row>
    <row r="27" spans="2:11" s="7" customFormat="1" ht="16.5" hidden="1" customHeight="1">
      <c r="B27" s="69"/>
      <c r="E27" s="263" t="s">
        <v>1</v>
      </c>
      <c r="F27" s="263"/>
      <c r="G27" s="263"/>
      <c r="H27" s="263"/>
      <c r="K27" s="69"/>
    </row>
    <row r="28" spans="2:11" s="1" customFormat="1" ht="6.9" hidden="1" customHeight="1">
      <c r="B28" s="31"/>
      <c r="K28" s="31"/>
    </row>
    <row r="29" spans="2:11" s="1" customFormat="1" ht="6.9" hidden="1" customHeight="1">
      <c r="B29" s="31"/>
      <c r="D29" s="52"/>
      <c r="E29" s="52"/>
      <c r="F29" s="52"/>
      <c r="G29" s="52"/>
      <c r="H29" s="52"/>
      <c r="I29" s="52"/>
      <c r="J29" s="52"/>
      <c r="K29" s="31"/>
    </row>
    <row r="30" spans="2:11" s="1" customFormat="1" ht="25.35" hidden="1" customHeight="1">
      <c r="B30" s="31"/>
      <c r="D30" s="70" t="s">
        <v>31</v>
      </c>
      <c r="J30" s="59">
        <f>ROUND(J118, 2)</f>
        <v>80000</v>
      </c>
      <c r="K30" s="31"/>
    </row>
    <row r="31" spans="2:11" s="1" customFormat="1" ht="6.9" hidden="1" customHeight="1">
      <c r="B31" s="31"/>
      <c r="D31" s="52"/>
      <c r="E31" s="52"/>
      <c r="F31" s="52"/>
      <c r="G31" s="52"/>
      <c r="H31" s="52"/>
      <c r="I31" s="52"/>
      <c r="J31" s="52"/>
      <c r="K31" s="31"/>
    </row>
    <row r="32" spans="2:11" s="1" customFormat="1" ht="14.4" hidden="1" customHeight="1">
      <c r="B32" s="31"/>
      <c r="F32" s="34" t="s">
        <v>33</v>
      </c>
      <c r="I32" s="34" t="s">
        <v>32</v>
      </c>
      <c r="J32" s="34" t="s">
        <v>34</v>
      </c>
      <c r="K32" s="31"/>
    </row>
    <row r="33" spans="2:11" s="1" customFormat="1" ht="14.4" hidden="1" customHeight="1">
      <c r="B33" s="31"/>
      <c r="D33" s="53" t="s">
        <v>35</v>
      </c>
      <c r="E33" s="26" t="s">
        <v>36</v>
      </c>
      <c r="F33" s="71" t="e">
        <f>ROUND((SUM(AV118:AV150)),  2)</f>
        <v>#REF!</v>
      </c>
      <c r="I33" s="72">
        <v>0.21</v>
      </c>
      <c r="J33" s="71" t="e">
        <f>ROUND(((SUM(AV118:AV150))*I33),  2)</f>
        <v>#REF!</v>
      </c>
      <c r="K33" s="31"/>
    </row>
    <row r="34" spans="2:11" s="1" customFormat="1" ht="14.4" hidden="1" customHeight="1">
      <c r="B34" s="31"/>
      <c r="E34" s="26" t="s">
        <v>37</v>
      </c>
      <c r="F34" s="71" t="e">
        <f>ROUND((SUM(AW118:AW150)),  2)</f>
        <v>#REF!</v>
      </c>
      <c r="I34" s="72">
        <v>0.12</v>
      </c>
      <c r="J34" s="71" t="e">
        <f>ROUND(((SUM(AW118:AW150))*I34),  2)</f>
        <v>#REF!</v>
      </c>
      <c r="K34" s="31"/>
    </row>
    <row r="35" spans="2:11" s="1" customFormat="1" ht="14.4" hidden="1" customHeight="1">
      <c r="B35" s="31"/>
      <c r="E35" s="26" t="s">
        <v>38</v>
      </c>
      <c r="F35" s="71" t="e">
        <f>ROUND((SUM(AX118:AX150)),  2)</f>
        <v>#REF!</v>
      </c>
      <c r="I35" s="72">
        <v>0.21</v>
      </c>
      <c r="J35" s="71">
        <f>0</f>
        <v>0</v>
      </c>
      <c r="K35" s="31"/>
    </row>
    <row r="36" spans="2:11" s="1" customFormat="1" ht="14.4" hidden="1" customHeight="1">
      <c r="B36" s="31"/>
      <c r="E36" s="26" t="s">
        <v>39</v>
      </c>
      <c r="F36" s="71" t="e">
        <f>ROUND((SUM(AY118:AY150)),  2)</f>
        <v>#REF!</v>
      </c>
      <c r="I36" s="72">
        <v>0.12</v>
      </c>
      <c r="J36" s="71">
        <f>0</f>
        <v>0</v>
      </c>
      <c r="K36" s="31"/>
    </row>
    <row r="37" spans="2:11" s="1" customFormat="1" ht="14.4" hidden="1" customHeight="1">
      <c r="B37" s="31"/>
      <c r="E37" s="26" t="s">
        <v>40</v>
      </c>
      <c r="F37" s="71" t="e">
        <f>ROUND((SUM(AZ118:AZ150)),  2)</f>
        <v>#REF!</v>
      </c>
      <c r="I37" s="72">
        <v>0</v>
      </c>
      <c r="J37" s="71">
        <f>0</f>
        <v>0</v>
      </c>
      <c r="K37" s="31"/>
    </row>
    <row r="38" spans="2:11" s="1" customFormat="1" ht="6.9" hidden="1" customHeight="1">
      <c r="B38" s="31"/>
      <c r="K38" s="31"/>
    </row>
    <row r="39" spans="2:11" s="1" customFormat="1" ht="25.35" hidden="1" customHeight="1">
      <c r="B39" s="31"/>
      <c r="C39" s="73"/>
      <c r="D39" s="74" t="s">
        <v>41</v>
      </c>
      <c r="E39" s="54"/>
      <c r="F39" s="54"/>
      <c r="G39" s="75" t="s">
        <v>42</v>
      </c>
      <c r="H39" s="76" t="s">
        <v>43</v>
      </c>
      <c r="I39" s="54"/>
      <c r="J39" s="77" t="e">
        <f>SUM(J30:J37)</f>
        <v>#REF!</v>
      </c>
      <c r="K39" s="31"/>
    </row>
    <row r="40" spans="2:11" s="1" customFormat="1" ht="14.4" hidden="1" customHeight="1">
      <c r="B40" s="31"/>
      <c r="K40" s="31"/>
    </row>
    <row r="41" spans="2:11" ht="14.4" hidden="1" customHeight="1">
      <c r="B41" s="20"/>
      <c r="K41" s="20"/>
    </row>
    <row r="42" spans="2:11" ht="14.4" hidden="1" customHeight="1">
      <c r="B42" s="20"/>
      <c r="K42" s="20"/>
    </row>
    <row r="43" spans="2:11" ht="14.4" hidden="1" customHeight="1">
      <c r="B43" s="20"/>
      <c r="K43" s="20"/>
    </row>
    <row r="44" spans="2:11" ht="14.4" hidden="1" customHeight="1">
      <c r="B44" s="20"/>
      <c r="K44" s="20"/>
    </row>
    <row r="45" spans="2:11" ht="14.4" hidden="1" customHeight="1">
      <c r="B45" s="20"/>
      <c r="K45" s="20"/>
    </row>
    <row r="46" spans="2:11" ht="14.4" hidden="1" customHeight="1">
      <c r="B46" s="20"/>
      <c r="K46" s="20"/>
    </row>
    <row r="47" spans="2:11" ht="14.4" hidden="1" customHeight="1">
      <c r="B47" s="20"/>
      <c r="K47" s="20"/>
    </row>
    <row r="48" spans="2:11" ht="14.4" hidden="1" customHeight="1">
      <c r="B48" s="20"/>
      <c r="K48" s="20"/>
    </row>
    <row r="49" spans="2:11" ht="14.4" hidden="1" customHeight="1">
      <c r="B49" s="20"/>
      <c r="K49" s="20"/>
    </row>
    <row r="50" spans="2:11" s="1" customFormat="1" ht="14.4" hidden="1" customHeight="1">
      <c r="B50" s="31"/>
      <c r="D50" s="40" t="s">
        <v>44</v>
      </c>
      <c r="E50" s="41"/>
      <c r="F50" s="41"/>
      <c r="G50" s="40" t="s">
        <v>45</v>
      </c>
      <c r="H50" s="41"/>
      <c r="I50" s="41"/>
      <c r="J50" s="41"/>
      <c r="K50" s="31"/>
    </row>
    <row r="51" spans="2:11" hidden="1">
      <c r="B51" s="20"/>
      <c r="K51" s="20"/>
    </row>
    <row r="52" spans="2:11" hidden="1">
      <c r="B52" s="20"/>
      <c r="K52" s="20"/>
    </row>
    <row r="53" spans="2:11" hidden="1">
      <c r="B53" s="20"/>
      <c r="K53" s="20"/>
    </row>
    <row r="54" spans="2:11" hidden="1">
      <c r="B54" s="20"/>
      <c r="K54" s="20"/>
    </row>
    <row r="55" spans="2:11" hidden="1">
      <c r="B55" s="20"/>
      <c r="K55" s="20"/>
    </row>
    <row r="56" spans="2:11" hidden="1">
      <c r="B56" s="20"/>
      <c r="K56" s="20"/>
    </row>
    <row r="57" spans="2:11" hidden="1">
      <c r="B57" s="20"/>
      <c r="K57" s="20"/>
    </row>
    <row r="58" spans="2:11" hidden="1">
      <c r="B58" s="20"/>
      <c r="K58" s="20"/>
    </row>
    <row r="59" spans="2:11" hidden="1">
      <c r="B59" s="20"/>
      <c r="K59" s="20"/>
    </row>
    <row r="60" spans="2:11" hidden="1">
      <c r="B60" s="20"/>
      <c r="K60" s="20"/>
    </row>
    <row r="61" spans="2:11" s="1" customFormat="1" ht="13.2" hidden="1">
      <c r="B61" s="31"/>
      <c r="D61" s="42" t="s">
        <v>46</v>
      </c>
      <c r="E61" s="33"/>
      <c r="F61" s="78" t="s">
        <v>47</v>
      </c>
      <c r="G61" s="42" t="s">
        <v>46</v>
      </c>
      <c r="H61" s="33"/>
      <c r="I61" s="33"/>
      <c r="J61" s="79" t="s">
        <v>47</v>
      </c>
      <c r="K61" s="31"/>
    </row>
    <row r="62" spans="2:11" hidden="1">
      <c r="B62" s="20"/>
      <c r="K62" s="20"/>
    </row>
    <row r="63" spans="2:11" hidden="1">
      <c r="B63" s="20"/>
      <c r="K63" s="20"/>
    </row>
    <row r="64" spans="2:11" hidden="1">
      <c r="B64" s="20"/>
      <c r="K64" s="20"/>
    </row>
    <row r="65" spans="2:11" s="1" customFormat="1" ht="13.2" hidden="1">
      <c r="B65" s="31"/>
      <c r="D65" s="40" t="s">
        <v>48</v>
      </c>
      <c r="E65" s="41"/>
      <c r="F65" s="41"/>
      <c r="G65" s="40" t="s">
        <v>49</v>
      </c>
      <c r="H65" s="41"/>
      <c r="I65" s="41"/>
      <c r="J65" s="41"/>
      <c r="K65" s="31"/>
    </row>
    <row r="66" spans="2:11" hidden="1">
      <c r="B66" s="20"/>
      <c r="K66" s="20"/>
    </row>
    <row r="67" spans="2:11" hidden="1">
      <c r="B67" s="20"/>
      <c r="K67" s="20"/>
    </row>
    <row r="68" spans="2:11" hidden="1">
      <c r="B68" s="20"/>
      <c r="K68" s="20"/>
    </row>
    <row r="69" spans="2:11" hidden="1">
      <c r="B69" s="20"/>
      <c r="K69" s="20"/>
    </row>
    <row r="70" spans="2:11" hidden="1">
      <c r="B70" s="20"/>
      <c r="K70" s="20"/>
    </row>
    <row r="71" spans="2:11" hidden="1">
      <c r="B71" s="20"/>
      <c r="K71" s="20"/>
    </row>
    <row r="72" spans="2:11" hidden="1">
      <c r="B72" s="20"/>
      <c r="K72" s="20"/>
    </row>
    <row r="73" spans="2:11" hidden="1">
      <c r="B73" s="20"/>
      <c r="K73" s="20"/>
    </row>
    <row r="74" spans="2:11" hidden="1">
      <c r="B74" s="20"/>
      <c r="K74" s="20"/>
    </row>
    <row r="75" spans="2:11" hidden="1">
      <c r="B75" s="20"/>
      <c r="K75" s="20"/>
    </row>
    <row r="76" spans="2:11" s="1" customFormat="1" ht="13.2" hidden="1">
      <c r="B76" s="31"/>
      <c r="D76" s="42" t="s">
        <v>46</v>
      </c>
      <c r="E76" s="33"/>
      <c r="F76" s="78" t="s">
        <v>47</v>
      </c>
      <c r="G76" s="42" t="s">
        <v>46</v>
      </c>
      <c r="H76" s="33"/>
      <c r="I76" s="33"/>
      <c r="J76" s="79" t="s">
        <v>47</v>
      </c>
      <c r="K76" s="31"/>
    </row>
    <row r="77" spans="2:11" s="1" customFormat="1" ht="14.4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31"/>
    </row>
    <row r="78" spans="2:11" hidden="1"/>
    <row r="79" spans="2:11" hidden="1"/>
    <row r="80" spans="2:11" hidden="1"/>
    <row r="81" spans="2:38" s="1" customFormat="1" ht="6.9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31"/>
    </row>
    <row r="82" spans="2:38" s="1" customFormat="1" ht="24.9" hidden="1" customHeight="1">
      <c r="B82" s="31"/>
      <c r="C82" s="21" t="s">
        <v>96</v>
      </c>
      <c r="K82" s="31"/>
    </row>
    <row r="83" spans="2:38" s="1" customFormat="1" ht="6.9" hidden="1" customHeight="1">
      <c r="B83" s="31"/>
      <c r="K83" s="31"/>
    </row>
    <row r="84" spans="2:38" s="1" customFormat="1" ht="12" hidden="1" customHeight="1">
      <c r="B84" s="31"/>
      <c r="C84" s="26" t="s">
        <v>14</v>
      </c>
      <c r="K84" s="31"/>
    </row>
    <row r="85" spans="2:38" s="1" customFormat="1" ht="16.5" hidden="1" customHeight="1">
      <c r="B85" s="31"/>
      <c r="E85" s="292" t="str">
        <f>E7</f>
        <v>Králův Dvůr - Průmyslova zóna západ -Technicka vybavenost</v>
      </c>
      <c r="F85" s="293"/>
      <c r="G85" s="293"/>
      <c r="H85" s="293"/>
      <c r="K85" s="31"/>
    </row>
    <row r="86" spans="2:38" s="1" customFormat="1" ht="12" hidden="1" customHeight="1">
      <c r="B86" s="31"/>
      <c r="C86" s="26" t="s">
        <v>94</v>
      </c>
      <c r="K86" s="31"/>
    </row>
    <row r="87" spans="2:38" s="1" customFormat="1" ht="16.5" hidden="1" customHeight="1">
      <c r="B87" s="31"/>
      <c r="E87" s="277" t="str">
        <f>E9</f>
        <v>501 - PS 001 ČSOV Strojně technologická část</v>
      </c>
      <c r="F87" s="294"/>
      <c r="G87" s="294"/>
      <c r="H87" s="294"/>
      <c r="K87" s="31"/>
    </row>
    <row r="88" spans="2:38" s="1" customFormat="1" ht="6.9" hidden="1" customHeight="1">
      <c r="B88" s="31"/>
      <c r="K88" s="31"/>
    </row>
    <row r="89" spans="2:38" s="1" customFormat="1" ht="12" hidden="1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1" t="str">
        <f>IF(J12="","",J12)</f>
        <v>14. 2. 2025</v>
      </c>
      <c r="K89" s="31"/>
    </row>
    <row r="90" spans="2:38" s="1" customFormat="1" ht="6.9" hidden="1" customHeight="1">
      <c r="B90" s="31"/>
      <c r="K90" s="31"/>
    </row>
    <row r="91" spans="2:38" s="1" customFormat="1" ht="15.15" hidden="1" customHeight="1">
      <c r="B91" s="31"/>
      <c r="C91" s="26" t="s">
        <v>22</v>
      </c>
      <c r="F91" s="24" t="str">
        <f>E15</f>
        <v xml:space="preserve"> </v>
      </c>
      <c r="I91" s="26" t="s">
        <v>27</v>
      </c>
      <c r="J91" s="29" t="str">
        <f>E21</f>
        <v xml:space="preserve"> </v>
      </c>
      <c r="K91" s="31"/>
    </row>
    <row r="92" spans="2:38" s="1" customFormat="1" ht="15.15" hidden="1" customHeight="1">
      <c r="B92" s="31"/>
      <c r="C92" s="26" t="s">
        <v>25</v>
      </c>
      <c r="F92" s="24" t="str">
        <f>IF(E18="","",E18)</f>
        <v>Vyplň údaj</v>
      </c>
      <c r="I92" s="26" t="s">
        <v>29</v>
      </c>
      <c r="J92" s="29" t="str">
        <f>E24</f>
        <v xml:space="preserve"> </v>
      </c>
      <c r="K92" s="31"/>
    </row>
    <row r="93" spans="2:38" s="1" customFormat="1" ht="10.35" hidden="1" customHeight="1">
      <c r="B93" s="31"/>
      <c r="K93" s="31"/>
    </row>
    <row r="94" spans="2:38" s="1" customFormat="1" ht="29.25" hidden="1" customHeight="1">
      <c r="B94" s="31"/>
      <c r="C94" s="80" t="s">
        <v>97</v>
      </c>
      <c r="D94" s="73"/>
      <c r="E94" s="73"/>
      <c r="F94" s="73"/>
      <c r="G94" s="73"/>
      <c r="H94" s="73"/>
      <c r="I94" s="73"/>
      <c r="J94" s="81" t="s">
        <v>98</v>
      </c>
      <c r="K94" s="31"/>
    </row>
    <row r="95" spans="2:38" s="1" customFormat="1" ht="10.35" hidden="1" customHeight="1">
      <c r="B95" s="31"/>
      <c r="K95" s="31"/>
    </row>
    <row r="96" spans="2:38" s="1" customFormat="1" ht="22.95" hidden="1" customHeight="1">
      <c r="B96" s="31"/>
      <c r="C96" s="82" t="s">
        <v>99</v>
      </c>
      <c r="J96" s="59">
        <f>J118</f>
        <v>80000</v>
      </c>
      <c r="K96" s="31"/>
      <c r="AL96" s="17" t="s">
        <v>100</v>
      </c>
    </row>
    <row r="97" spans="2:11" s="8" customFormat="1" ht="24.9" hidden="1" customHeight="1">
      <c r="B97" s="83"/>
      <c r="D97" s="84" t="s">
        <v>1628</v>
      </c>
      <c r="E97" s="85"/>
      <c r="F97" s="85"/>
      <c r="G97" s="85"/>
      <c r="H97" s="85"/>
      <c r="I97" s="85"/>
      <c r="J97" s="86">
        <f>J119</f>
        <v>80000</v>
      </c>
      <c r="K97" s="83"/>
    </row>
    <row r="98" spans="2:11" s="9" customFormat="1" ht="19.95" hidden="1" customHeight="1">
      <c r="B98" s="87"/>
      <c r="D98" s="88" t="s">
        <v>1629</v>
      </c>
      <c r="E98" s="89"/>
      <c r="F98" s="89"/>
      <c r="G98" s="89"/>
      <c r="H98" s="89"/>
      <c r="I98" s="89"/>
      <c r="J98" s="90">
        <f>J120</f>
        <v>80000</v>
      </c>
      <c r="K98" s="87"/>
    </row>
    <row r="99" spans="2:11" s="1" customFormat="1" ht="21.75" hidden="1" customHeight="1">
      <c r="B99" s="31"/>
      <c r="K99" s="31"/>
    </row>
    <row r="100" spans="2:11" s="1" customFormat="1" ht="6.9" hidden="1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31"/>
    </row>
    <row r="101" spans="2:11" hidden="1"/>
    <row r="102" spans="2:11" hidden="1"/>
    <row r="103" spans="2:11" hidden="1"/>
    <row r="104" spans="2:11" s="1" customFormat="1" ht="6.9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31"/>
    </row>
    <row r="105" spans="2:11" s="1" customFormat="1" ht="24.9" customHeight="1">
      <c r="B105" s="31"/>
      <c r="C105" s="21" t="s">
        <v>108</v>
      </c>
      <c r="K105" s="31"/>
    </row>
    <row r="106" spans="2:11" s="1" customFormat="1" ht="6.9" customHeight="1">
      <c r="B106" s="31"/>
      <c r="K106" s="31"/>
    </row>
    <row r="107" spans="2:11" s="1" customFormat="1" ht="12" customHeight="1">
      <c r="B107" s="31"/>
      <c r="C107" s="26" t="s">
        <v>14</v>
      </c>
      <c r="K107" s="31"/>
    </row>
    <row r="108" spans="2:11" s="1" customFormat="1" ht="16.5" customHeight="1">
      <c r="B108" s="31"/>
      <c r="E108" s="292" t="str">
        <f>E7</f>
        <v>Králův Dvůr - Průmyslova zóna západ -Technicka vybavenost</v>
      </c>
      <c r="F108" s="293"/>
      <c r="G108" s="293"/>
      <c r="H108" s="293"/>
      <c r="K108" s="31"/>
    </row>
    <row r="109" spans="2:11" s="1" customFormat="1" ht="12" customHeight="1">
      <c r="B109" s="31"/>
      <c r="C109" s="26" t="s">
        <v>94</v>
      </c>
      <c r="K109" s="31"/>
    </row>
    <row r="110" spans="2:11" s="1" customFormat="1" ht="16.5" customHeight="1">
      <c r="B110" s="31"/>
      <c r="E110" s="277" t="str">
        <f>E9</f>
        <v>501 - PS 001 ČSOV Strojně technologická část</v>
      </c>
      <c r="F110" s="294"/>
      <c r="G110" s="294"/>
      <c r="H110" s="294"/>
      <c r="K110" s="31"/>
    </row>
    <row r="111" spans="2:11" s="1" customFormat="1" ht="6.9" customHeight="1">
      <c r="B111" s="31"/>
      <c r="K111" s="31"/>
    </row>
    <row r="112" spans="2:11" s="1" customFormat="1" ht="12" customHeight="1">
      <c r="B112" s="31"/>
      <c r="C112" s="26" t="s">
        <v>18</v>
      </c>
      <c r="F112" s="24" t="str">
        <f>F12</f>
        <v xml:space="preserve"> </v>
      </c>
      <c r="I112" s="26" t="s">
        <v>20</v>
      </c>
      <c r="J112" s="51"/>
      <c r="K112" s="31"/>
    </row>
    <row r="113" spans="2:56" s="1" customFormat="1" ht="6.9" customHeight="1">
      <c r="B113" s="31"/>
      <c r="K113" s="31"/>
    </row>
    <row r="114" spans="2:56" s="1" customFormat="1" ht="15.15" customHeight="1">
      <c r="B114" s="31"/>
      <c r="C114" s="26" t="s">
        <v>22</v>
      </c>
      <c r="F114" s="24" t="str">
        <f>E15</f>
        <v xml:space="preserve"> </v>
      </c>
      <c r="I114" s="26" t="s">
        <v>27</v>
      </c>
      <c r="J114" s="29" t="str">
        <f>E21</f>
        <v xml:space="preserve"> </v>
      </c>
      <c r="K114" s="31"/>
    </row>
    <row r="115" spans="2:56" s="1" customFormat="1" ht="15.15" customHeight="1">
      <c r="B115" s="31"/>
      <c r="C115" s="26" t="s">
        <v>25</v>
      </c>
      <c r="F115" s="24" t="str">
        <f>IF(E18="","",E18)</f>
        <v>Vyplň údaj</v>
      </c>
      <c r="I115" s="26" t="s">
        <v>29</v>
      </c>
      <c r="J115" s="29" t="str">
        <f>E24</f>
        <v xml:space="preserve"> </v>
      </c>
      <c r="K115" s="31"/>
    </row>
    <row r="116" spans="2:56" s="1" customFormat="1" ht="10.35" customHeight="1">
      <c r="B116" s="31"/>
      <c r="K116" s="31"/>
    </row>
    <row r="117" spans="2:56" s="10" customFormat="1" ht="29.25" customHeight="1" thickBot="1">
      <c r="B117" s="91"/>
      <c r="C117" s="92" t="s">
        <v>109</v>
      </c>
      <c r="D117" s="93" t="s">
        <v>54</v>
      </c>
      <c r="E117" s="93" t="s">
        <v>50</v>
      </c>
      <c r="F117" s="93" t="s">
        <v>51</v>
      </c>
      <c r="G117" s="93" t="s">
        <v>110</v>
      </c>
      <c r="H117" s="93" t="s">
        <v>111</v>
      </c>
      <c r="I117" s="93" t="s">
        <v>112</v>
      </c>
      <c r="J117" s="94" t="s">
        <v>98</v>
      </c>
      <c r="K117" s="91"/>
    </row>
    <row r="118" spans="2:56" s="1" customFormat="1" ht="22.95" customHeight="1" thickBot="1">
      <c r="B118" s="31"/>
      <c r="C118" s="57" t="s">
        <v>113</v>
      </c>
      <c r="J118" s="95">
        <f>BB118</f>
        <v>80000</v>
      </c>
      <c r="K118" s="296" t="s">
        <v>1837</v>
      </c>
      <c r="L118" s="296"/>
      <c r="M118" s="296"/>
      <c r="N118" s="296"/>
      <c r="O118" s="296"/>
      <c r="P118" s="297"/>
      <c r="AK118" s="17" t="s">
        <v>56</v>
      </c>
      <c r="AL118" s="17" t="s">
        <v>100</v>
      </c>
      <c r="BB118" s="96">
        <f>BB119</f>
        <v>80000</v>
      </c>
    </row>
    <row r="119" spans="2:56" s="11" customFormat="1" ht="25.95" customHeight="1" thickBot="1">
      <c r="B119" s="97"/>
      <c r="D119" s="98" t="s">
        <v>56</v>
      </c>
      <c r="E119" s="99" t="s">
        <v>224</v>
      </c>
      <c r="F119" s="99" t="s">
        <v>224</v>
      </c>
      <c r="I119" s="100"/>
      <c r="J119" s="101">
        <f>BB119</f>
        <v>80000</v>
      </c>
      <c r="K119" s="298" t="s">
        <v>1833</v>
      </c>
      <c r="L119" s="299"/>
      <c r="M119" s="300" t="s">
        <v>1838</v>
      </c>
      <c r="N119" s="301"/>
      <c r="O119" s="302" t="s">
        <v>1839</v>
      </c>
      <c r="P119" s="303"/>
      <c r="AI119" s="98" t="s">
        <v>130</v>
      </c>
      <c r="AK119" s="102" t="s">
        <v>56</v>
      </c>
      <c r="AL119" s="102" t="s">
        <v>57</v>
      </c>
      <c r="AP119" s="98" t="s">
        <v>116</v>
      </c>
      <c r="BB119" s="103">
        <f>BB120</f>
        <v>80000</v>
      </c>
    </row>
    <row r="120" spans="2:56" s="11" customFormat="1" ht="22.95" customHeight="1">
      <c r="B120" s="97"/>
      <c r="D120" s="98" t="s">
        <v>56</v>
      </c>
      <c r="E120" s="104" t="s">
        <v>1630</v>
      </c>
      <c r="F120" s="104" t="s">
        <v>1631</v>
      </c>
      <c r="I120" s="100"/>
      <c r="J120" s="105">
        <f>BB120</f>
        <v>80000</v>
      </c>
      <c r="K120" s="148" t="s">
        <v>111</v>
      </c>
      <c r="L120" s="204" t="s">
        <v>1840</v>
      </c>
      <c r="M120" s="150" t="s">
        <v>111</v>
      </c>
      <c r="N120" s="205" t="s">
        <v>1840</v>
      </c>
      <c r="O120" s="152" t="s">
        <v>111</v>
      </c>
      <c r="P120" s="206" t="s">
        <v>1840</v>
      </c>
      <c r="AI120" s="98" t="s">
        <v>65</v>
      </c>
      <c r="AK120" s="102" t="s">
        <v>56</v>
      </c>
      <c r="AL120" s="102" t="s">
        <v>65</v>
      </c>
      <c r="AP120" s="98" t="s">
        <v>116</v>
      </c>
      <c r="BB120" s="103">
        <f>SUM(BB121:BB150)</f>
        <v>80000</v>
      </c>
    </row>
    <row r="121" spans="2:56" s="1" customFormat="1" ht="33" customHeight="1">
      <c r="B121" s="106"/>
      <c r="C121" s="107" t="s">
        <v>65</v>
      </c>
      <c r="D121" s="107" t="s">
        <v>118</v>
      </c>
      <c r="E121" s="108" t="s">
        <v>1632</v>
      </c>
      <c r="F121" s="109" t="s">
        <v>1633</v>
      </c>
      <c r="G121" s="110" t="s">
        <v>1150</v>
      </c>
      <c r="H121" s="111"/>
      <c r="I121" s="112">
        <v>255700</v>
      </c>
      <c r="J121" s="154">
        <f>ROUND(I121*H121,2)</f>
        <v>0</v>
      </c>
      <c r="K121" s="147"/>
      <c r="L121" s="147"/>
      <c r="M121" s="147"/>
      <c r="N121" s="161">
        <f>M121*I121</f>
        <v>0</v>
      </c>
      <c r="O121" s="159">
        <f>H121-M121-K121</f>
        <v>0</v>
      </c>
      <c r="P121" s="160">
        <f>J121-N121-L121</f>
        <v>0</v>
      </c>
      <c r="AI121" s="113" t="s">
        <v>122</v>
      </c>
      <c r="AK121" s="113" t="s">
        <v>118</v>
      </c>
      <c r="AL121" s="113" t="s">
        <v>67</v>
      </c>
      <c r="AP121" s="17" t="s">
        <v>116</v>
      </c>
      <c r="AV121" s="114" t="e">
        <f>IF(#REF!="základní",J121,0)</f>
        <v>#REF!</v>
      </c>
      <c r="AW121" s="114" t="e">
        <f>IF(#REF!="snížená",J121,0)</f>
        <v>#REF!</v>
      </c>
      <c r="AX121" s="114" t="e">
        <f>IF(#REF!="zákl. přenesená",J121,0)</f>
        <v>#REF!</v>
      </c>
      <c r="AY121" s="114" t="e">
        <f>IF(#REF!="sníž. přenesená",J121,0)</f>
        <v>#REF!</v>
      </c>
      <c r="AZ121" s="114" t="e">
        <f>IF(#REF!="nulová",J121,0)</f>
        <v>#REF!</v>
      </c>
      <c r="BA121" s="17" t="s">
        <v>65</v>
      </c>
      <c r="BB121" s="114">
        <f>ROUND(I121*H121,2)</f>
        <v>0</v>
      </c>
      <c r="BC121" s="17" t="s">
        <v>122</v>
      </c>
      <c r="BD121" s="113" t="s">
        <v>67</v>
      </c>
    </row>
    <row r="122" spans="2:56" s="12" customFormat="1" ht="20.399999999999999">
      <c r="B122" s="115"/>
      <c r="D122" s="116" t="s">
        <v>123</v>
      </c>
      <c r="E122" s="117" t="s">
        <v>1</v>
      </c>
      <c r="F122" s="118" t="s">
        <v>1634</v>
      </c>
      <c r="H122" s="119"/>
      <c r="I122" s="120"/>
      <c r="K122" s="208"/>
      <c r="L122" s="208"/>
      <c r="M122" s="208"/>
      <c r="N122" s="161"/>
      <c r="O122" s="159"/>
      <c r="P122" s="160"/>
      <c r="AK122" s="117" t="s">
        <v>123</v>
      </c>
      <c r="AL122" s="117" t="s">
        <v>67</v>
      </c>
      <c r="AM122" s="12" t="s">
        <v>67</v>
      </c>
      <c r="AN122" s="12" t="s">
        <v>28</v>
      </c>
      <c r="AO122" s="12" t="s">
        <v>57</v>
      </c>
      <c r="AP122" s="117" t="s">
        <v>116</v>
      </c>
    </row>
    <row r="123" spans="2:56" s="13" customFormat="1">
      <c r="B123" s="121"/>
      <c r="D123" s="116" t="s">
        <v>123</v>
      </c>
      <c r="E123" s="122" t="s">
        <v>1</v>
      </c>
      <c r="F123" s="123" t="s">
        <v>125</v>
      </c>
      <c r="H123" s="124"/>
      <c r="I123" s="125"/>
      <c r="K123" s="209"/>
      <c r="L123" s="209"/>
      <c r="M123" s="209"/>
      <c r="N123" s="161"/>
      <c r="O123" s="159"/>
      <c r="P123" s="160"/>
      <c r="AK123" s="122" t="s">
        <v>123</v>
      </c>
      <c r="AL123" s="122" t="s">
        <v>67</v>
      </c>
      <c r="AM123" s="13" t="s">
        <v>122</v>
      </c>
      <c r="AN123" s="13" t="s">
        <v>28</v>
      </c>
      <c r="AO123" s="13" t="s">
        <v>65</v>
      </c>
      <c r="AP123" s="122" t="s">
        <v>116</v>
      </c>
    </row>
    <row r="124" spans="2:56" s="1" customFormat="1" ht="16.5" customHeight="1">
      <c r="B124" s="106"/>
      <c r="C124" s="107" t="s">
        <v>67</v>
      </c>
      <c r="D124" s="107" t="s">
        <v>118</v>
      </c>
      <c r="E124" s="108" t="s">
        <v>1635</v>
      </c>
      <c r="F124" s="109" t="s">
        <v>1636</v>
      </c>
      <c r="G124" s="110" t="s">
        <v>1150</v>
      </c>
      <c r="H124" s="111"/>
      <c r="I124" s="112">
        <v>2640</v>
      </c>
      <c r="J124" s="154">
        <f>ROUND(I124*H124,2)</f>
        <v>0</v>
      </c>
      <c r="K124" s="147"/>
      <c r="L124" s="147"/>
      <c r="M124" s="147"/>
      <c r="N124" s="161">
        <f t="shared" ref="N124:N148" si="0">M124*I124</f>
        <v>0</v>
      </c>
      <c r="O124" s="159">
        <f t="shared" ref="O124:O148" si="1">H124-M124-K124</f>
        <v>0</v>
      </c>
      <c r="P124" s="160">
        <f t="shared" ref="P124:P148" si="2">J124-N124-L124</f>
        <v>0</v>
      </c>
      <c r="AI124" s="113" t="s">
        <v>122</v>
      </c>
      <c r="AK124" s="113" t="s">
        <v>118</v>
      </c>
      <c r="AL124" s="113" t="s">
        <v>67</v>
      </c>
      <c r="AP124" s="17" t="s">
        <v>116</v>
      </c>
      <c r="AV124" s="114" t="e">
        <f>IF(#REF!="základní",J124,0)</f>
        <v>#REF!</v>
      </c>
      <c r="AW124" s="114" t="e">
        <f>IF(#REF!="snížená",J124,0)</f>
        <v>#REF!</v>
      </c>
      <c r="AX124" s="114" t="e">
        <f>IF(#REF!="zákl. přenesená",J124,0)</f>
        <v>#REF!</v>
      </c>
      <c r="AY124" s="114" t="e">
        <f>IF(#REF!="sníž. přenesená",J124,0)</f>
        <v>#REF!</v>
      </c>
      <c r="AZ124" s="114" t="e">
        <f>IF(#REF!="nulová",J124,0)</f>
        <v>#REF!</v>
      </c>
      <c r="BA124" s="17" t="s">
        <v>65</v>
      </c>
      <c r="BB124" s="114">
        <f>ROUND(I124*H124,2)</f>
        <v>0</v>
      </c>
      <c r="BC124" s="17" t="s">
        <v>122</v>
      </c>
      <c r="BD124" s="113" t="s">
        <v>122</v>
      </c>
    </row>
    <row r="125" spans="2:56" s="12" customFormat="1">
      <c r="B125" s="115"/>
      <c r="D125" s="116" t="s">
        <v>123</v>
      </c>
      <c r="E125" s="117" t="s">
        <v>1</v>
      </c>
      <c r="F125" s="118" t="s">
        <v>67</v>
      </c>
      <c r="H125" s="119"/>
      <c r="I125" s="120"/>
      <c r="K125" s="208"/>
      <c r="L125" s="208"/>
      <c r="M125" s="208"/>
      <c r="N125" s="161"/>
      <c r="O125" s="159"/>
      <c r="P125" s="160"/>
      <c r="AK125" s="117" t="s">
        <v>123</v>
      </c>
      <c r="AL125" s="117" t="s">
        <v>67</v>
      </c>
      <c r="AM125" s="12" t="s">
        <v>67</v>
      </c>
      <c r="AN125" s="12" t="s">
        <v>28</v>
      </c>
      <c r="AO125" s="12" t="s">
        <v>57</v>
      </c>
      <c r="AP125" s="117" t="s">
        <v>116</v>
      </c>
    </row>
    <row r="126" spans="2:56" s="13" customFormat="1">
      <c r="B126" s="121"/>
      <c r="D126" s="116" t="s">
        <v>123</v>
      </c>
      <c r="E126" s="122" t="s">
        <v>1</v>
      </c>
      <c r="F126" s="123" t="s">
        <v>125</v>
      </c>
      <c r="H126" s="124"/>
      <c r="I126" s="125"/>
      <c r="K126" s="209"/>
      <c r="L126" s="209"/>
      <c r="M126" s="209"/>
      <c r="N126" s="161"/>
      <c r="O126" s="159"/>
      <c r="P126" s="160"/>
      <c r="AK126" s="122" t="s">
        <v>123</v>
      </c>
      <c r="AL126" s="122" t="s">
        <v>67</v>
      </c>
      <c r="AM126" s="13" t="s">
        <v>122</v>
      </c>
      <c r="AN126" s="13" t="s">
        <v>28</v>
      </c>
      <c r="AO126" s="13" t="s">
        <v>65</v>
      </c>
      <c r="AP126" s="122" t="s">
        <v>116</v>
      </c>
    </row>
    <row r="127" spans="2:56" s="1" customFormat="1" ht="16.5" customHeight="1">
      <c r="B127" s="106"/>
      <c r="C127" s="107" t="s">
        <v>130</v>
      </c>
      <c r="D127" s="107" t="s">
        <v>118</v>
      </c>
      <c r="E127" s="108" t="s">
        <v>1637</v>
      </c>
      <c r="F127" s="109" t="s">
        <v>1638</v>
      </c>
      <c r="G127" s="110" t="s">
        <v>1150</v>
      </c>
      <c r="H127" s="111"/>
      <c r="I127" s="112">
        <v>12400</v>
      </c>
      <c r="J127" s="154">
        <f>ROUND(I127*H127,2)</f>
        <v>0</v>
      </c>
      <c r="K127" s="147"/>
      <c r="L127" s="147"/>
      <c r="M127" s="147"/>
      <c r="N127" s="161">
        <f t="shared" si="0"/>
        <v>0</v>
      </c>
      <c r="O127" s="159">
        <f t="shared" si="1"/>
        <v>0</v>
      </c>
      <c r="P127" s="160">
        <f t="shared" si="2"/>
        <v>0</v>
      </c>
      <c r="AI127" s="113" t="s">
        <v>122</v>
      </c>
      <c r="AK127" s="113" t="s">
        <v>118</v>
      </c>
      <c r="AL127" s="113" t="s">
        <v>67</v>
      </c>
      <c r="AP127" s="17" t="s">
        <v>116</v>
      </c>
      <c r="AV127" s="114" t="e">
        <f>IF(#REF!="základní",J127,0)</f>
        <v>#REF!</v>
      </c>
      <c r="AW127" s="114" t="e">
        <f>IF(#REF!="snížená",J127,0)</f>
        <v>#REF!</v>
      </c>
      <c r="AX127" s="114" t="e">
        <f>IF(#REF!="zákl. přenesená",J127,0)</f>
        <v>#REF!</v>
      </c>
      <c r="AY127" s="114" t="e">
        <f>IF(#REF!="sníž. přenesená",J127,0)</f>
        <v>#REF!</v>
      </c>
      <c r="AZ127" s="114" t="e">
        <f>IF(#REF!="nulová",J127,0)</f>
        <v>#REF!</v>
      </c>
      <c r="BA127" s="17" t="s">
        <v>65</v>
      </c>
      <c r="BB127" s="114">
        <f>ROUND(I127*H127,2)</f>
        <v>0</v>
      </c>
      <c r="BC127" s="17" t="s">
        <v>122</v>
      </c>
      <c r="BD127" s="113" t="s">
        <v>136</v>
      </c>
    </row>
    <row r="128" spans="2:56" s="12" customFormat="1">
      <c r="B128" s="115"/>
      <c r="D128" s="116" t="s">
        <v>123</v>
      </c>
      <c r="E128" s="117" t="s">
        <v>1</v>
      </c>
      <c r="F128" s="118" t="s">
        <v>67</v>
      </c>
      <c r="H128" s="119"/>
      <c r="I128" s="120"/>
      <c r="K128" s="208"/>
      <c r="L128" s="208"/>
      <c r="M128" s="208"/>
      <c r="N128" s="161"/>
      <c r="O128" s="159"/>
      <c r="P128" s="160"/>
      <c r="AK128" s="117" t="s">
        <v>123</v>
      </c>
      <c r="AL128" s="117" t="s">
        <v>67</v>
      </c>
      <c r="AM128" s="12" t="s">
        <v>67</v>
      </c>
      <c r="AN128" s="12" t="s">
        <v>28</v>
      </c>
      <c r="AO128" s="12" t="s">
        <v>57</v>
      </c>
      <c r="AP128" s="117" t="s">
        <v>116</v>
      </c>
    </row>
    <row r="129" spans="2:56" s="13" customFormat="1">
      <c r="B129" s="121"/>
      <c r="D129" s="116" t="s">
        <v>123</v>
      </c>
      <c r="E129" s="122" t="s">
        <v>1</v>
      </c>
      <c r="F129" s="123" t="s">
        <v>125</v>
      </c>
      <c r="H129" s="124"/>
      <c r="I129" s="125"/>
      <c r="K129" s="209"/>
      <c r="L129" s="209"/>
      <c r="M129" s="209"/>
      <c r="N129" s="161"/>
      <c r="O129" s="159"/>
      <c r="P129" s="160"/>
      <c r="AK129" s="122" t="s">
        <v>123</v>
      </c>
      <c r="AL129" s="122" t="s">
        <v>67</v>
      </c>
      <c r="AM129" s="13" t="s">
        <v>122</v>
      </c>
      <c r="AN129" s="13" t="s">
        <v>28</v>
      </c>
      <c r="AO129" s="13" t="s">
        <v>65</v>
      </c>
      <c r="AP129" s="122" t="s">
        <v>116</v>
      </c>
    </row>
    <row r="130" spans="2:56" s="1" customFormat="1" ht="16.5" customHeight="1">
      <c r="B130" s="106"/>
      <c r="C130" s="107" t="s">
        <v>122</v>
      </c>
      <c r="D130" s="107" t="s">
        <v>118</v>
      </c>
      <c r="E130" s="108" t="s">
        <v>1639</v>
      </c>
      <c r="F130" s="109" t="s">
        <v>1640</v>
      </c>
      <c r="G130" s="110" t="s">
        <v>236</v>
      </c>
      <c r="H130" s="111"/>
      <c r="I130" s="112">
        <v>150</v>
      </c>
      <c r="J130" s="154">
        <f>ROUND(I130*H130,2)</f>
        <v>0</v>
      </c>
      <c r="K130" s="147"/>
      <c r="L130" s="147"/>
      <c r="M130" s="147"/>
      <c r="N130" s="161">
        <f t="shared" si="0"/>
        <v>0</v>
      </c>
      <c r="O130" s="159">
        <f t="shared" si="1"/>
        <v>0</v>
      </c>
      <c r="P130" s="160">
        <f t="shared" si="2"/>
        <v>0</v>
      </c>
      <c r="AI130" s="113" t="s">
        <v>122</v>
      </c>
      <c r="AK130" s="113" t="s">
        <v>118</v>
      </c>
      <c r="AL130" s="113" t="s">
        <v>67</v>
      </c>
      <c r="AP130" s="17" t="s">
        <v>116</v>
      </c>
      <c r="AV130" s="114" t="e">
        <f>IF(#REF!="základní",J130,0)</f>
        <v>#REF!</v>
      </c>
      <c r="AW130" s="114" t="e">
        <f>IF(#REF!="snížená",J130,0)</f>
        <v>#REF!</v>
      </c>
      <c r="AX130" s="114" t="e">
        <f>IF(#REF!="zákl. přenesená",J130,0)</f>
        <v>#REF!</v>
      </c>
      <c r="AY130" s="114" t="e">
        <f>IF(#REF!="sníž. přenesená",J130,0)</f>
        <v>#REF!</v>
      </c>
      <c r="AZ130" s="114" t="e">
        <f>IF(#REF!="nulová",J130,0)</f>
        <v>#REF!</v>
      </c>
      <c r="BA130" s="17" t="s">
        <v>65</v>
      </c>
      <c r="BB130" s="114">
        <f>ROUND(I130*H130,2)</f>
        <v>0</v>
      </c>
      <c r="BC130" s="17" t="s">
        <v>122</v>
      </c>
      <c r="BD130" s="113" t="s">
        <v>140</v>
      </c>
    </row>
    <row r="131" spans="2:56" s="12" customFormat="1">
      <c r="B131" s="115"/>
      <c r="D131" s="116" t="s">
        <v>123</v>
      </c>
      <c r="E131" s="117" t="s">
        <v>1</v>
      </c>
      <c r="F131" s="118" t="s">
        <v>181</v>
      </c>
      <c r="H131" s="119"/>
      <c r="I131" s="120"/>
      <c r="K131" s="208"/>
      <c r="L131" s="208"/>
      <c r="M131" s="208"/>
      <c r="N131" s="161"/>
      <c r="O131" s="159"/>
      <c r="P131" s="160"/>
      <c r="AK131" s="117" t="s">
        <v>123</v>
      </c>
      <c r="AL131" s="117" t="s">
        <v>67</v>
      </c>
      <c r="AM131" s="12" t="s">
        <v>67</v>
      </c>
      <c r="AN131" s="12" t="s">
        <v>28</v>
      </c>
      <c r="AO131" s="12" t="s">
        <v>57</v>
      </c>
      <c r="AP131" s="117" t="s">
        <v>116</v>
      </c>
    </row>
    <row r="132" spans="2:56" s="13" customFormat="1">
      <c r="B132" s="121"/>
      <c r="D132" s="116" t="s">
        <v>123</v>
      </c>
      <c r="E132" s="122" t="s">
        <v>1</v>
      </c>
      <c r="F132" s="123" t="s">
        <v>125</v>
      </c>
      <c r="H132" s="124"/>
      <c r="I132" s="125"/>
      <c r="K132" s="209"/>
      <c r="L132" s="209"/>
      <c r="M132" s="209"/>
      <c r="N132" s="161"/>
      <c r="O132" s="159"/>
      <c r="P132" s="160"/>
      <c r="AK132" s="122" t="s">
        <v>123</v>
      </c>
      <c r="AL132" s="122" t="s">
        <v>67</v>
      </c>
      <c r="AM132" s="13" t="s">
        <v>122</v>
      </c>
      <c r="AN132" s="13" t="s">
        <v>28</v>
      </c>
      <c r="AO132" s="13" t="s">
        <v>65</v>
      </c>
      <c r="AP132" s="122" t="s">
        <v>116</v>
      </c>
    </row>
    <row r="133" spans="2:56" s="1" customFormat="1" ht="16.5" customHeight="1">
      <c r="B133" s="106"/>
      <c r="C133" s="107" t="s">
        <v>137</v>
      </c>
      <c r="D133" s="107" t="s">
        <v>118</v>
      </c>
      <c r="E133" s="108" t="s">
        <v>1641</v>
      </c>
      <c r="F133" s="109" t="s">
        <v>1642</v>
      </c>
      <c r="G133" s="110" t="s">
        <v>1150</v>
      </c>
      <c r="H133" s="111"/>
      <c r="I133" s="112">
        <v>65000</v>
      </c>
      <c r="J133" s="154">
        <f>ROUND(I133*H133,2)</f>
        <v>0</v>
      </c>
      <c r="K133" s="147"/>
      <c r="L133" s="147"/>
      <c r="M133" s="147"/>
      <c r="N133" s="161">
        <f t="shared" si="0"/>
        <v>0</v>
      </c>
      <c r="O133" s="159">
        <f t="shared" si="1"/>
        <v>0</v>
      </c>
      <c r="P133" s="160">
        <f t="shared" si="2"/>
        <v>0</v>
      </c>
      <c r="AI133" s="113" t="s">
        <v>122</v>
      </c>
      <c r="AK133" s="113" t="s">
        <v>118</v>
      </c>
      <c r="AL133" s="113" t="s">
        <v>67</v>
      </c>
      <c r="AP133" s="17" t="s">
        <v>116</v>
      </c>
      <c r="AV133" s="114" t="e">
        <f>IF(#REF!="základní",J133,0)</f>
        <v>#REF!</v>
      </c>
      <c r="AW133" s="114" t="e">
        <f>IF(#REF!="snížená",J133,0)</f>
        <v>#REF!</v>
      </c>
      <c r="AX133" s="114" t="e">
        <f>IF(#REF!="zákl. přenesená",J133,0)</f>
        <v>#REF!</v>
      </c>
      <c r="AY133" s="114" t="e">
        <f>IF(#REF!="sníž. přenesená",J133,0)</f>
        <v>#REF!</v>
      </c>
      <c r="AZ133" s="114" t="e">
        <f>IF(#REF!="nulová",J133,0)</f>
        <v>#REF!</v>
      </c>
      <c r="BA133" s="17" t="s">
        <v>65</v>
      </c>
      <c r="BB133" s="114">
        <f>ROUND(I133*H133,2)</f>
        <v>0</v>
      </c>
      <c r="BC133" s="17" t="s">
        <v>122</v>
      </c>
      <c r="BD133" s="113" t="s">
        <v>157</v>
      </c>
    </row>
    <row r="134" spans="2:56" s="12" customFormat="1">
      <c r="B134" s="115"/>
      <c r="D134" s="116" t="s">
        <v>123</v>
      </c>
      <c r="E134" s="117" t="s">
        <v>1</v>
      </c>
      <c r="F134" s="118" t="s">
        <v>65</v>
      </c>
      <c r="H134" s="119"/>
      <c r="I134" s="120"/>
      <c r="K134" s="208"/>
      <c r="L134" s="208"/>
      <c r="M134" s="208"/>
      <c r="N134" s="161"/>
      <c r="O134" s="159"/>
      <c r="P134" s="160"/>
      <c r="AK134" s="117" t="s">
        <v>123</v>
      </c>
      <c r="AL134" s="117" t="s">
        <v>67</v>
      </c>
      <c r="AM134" s="12" t="s">
        <v>67</v>
      </c>
      <c r="AN134" s="12" t="s">
        <v>28</v>
      </c>
      <c r="AO134" s="12" t="s">
        <v>57</v>
      </c>
      <c r="AP134" s="117" t="s">
        <v>116</v>
      </c>
    </row>
    <row r="135" spans="2:56" s="13" customFormat="1">
      <c r="B135" s="121"/>
      <c r="D135" s="116" t="s">
        <v>123</v>
      </c>
      <c r="E135" s="122" t="s">
        <v>1</v>
      </c>
      <c r="F135" s="123" t="s">
        <v>125</v>
      </c>
      <c r="H135" s="124"/>
      <c r="I135" s="125"/>
      <c r="K135" s="209"/>
      <c r="L135" s="209"/>
      <c r="M135" s="209"/>
      <c r="N135" s="161"/>
      <c r="O135" s="159"/>
      <c r="P135" s="160"/>
      <c r="AK135" s="122" t="s">
        <v>123</v>
      </c>
      <c r="AL135" s="122" t="s">
        <v>67</v>
      </c>
      <c r="AM135" s="13" t="s">
        <v>122</v>
      </c>
      <c r="AN135" s="13" t="s">
        <v>28</v>
      </c>
      <c r="AO135" s="13" t="s">
        <v>65</v>
      </c>
      <c r="AP135" s="122" t="s">
        <v>116</v>
      </c>
    </row>
    <row r="136" spans="2:56" s="1" customFormat="1" ht="24.15" customHeight="1">
      <c r="B136" s="106"/>
      <c r="C136" s="107" t="s">
        <v>136</v>
      </c>
      <c r="D136" s="107" t="s">
        <v>118</v>
      </c>
      <c r="E136" s="108" t="s">
        <v>1643</v>
      </c>
      <c r="F136" s="109" t="s">
        <v>1644</v>
      </c>
      <c r="G136" s="110" t="s">
        <v>1150</v>
      </c>
      <c r="H136" s="111"/>
      <c r="I136" s="112">
        <v>188000</v>
      </c>
      <c r="J136" s="154">
        <f>ROUND(I136*H136,2)</f>
        <v>0</v>
      </c>
      <c r="K136" s="147"/>
      <c r="L136" s="147"/>
      <c r="M136" s="147"/>
      <c r="N136" s="161">
        <f t="shared" si="0"/>
        <v>0</v>
      </c>
      <c r="O136" s="159">
        <f t="shared" si="1"/>
        <v>0</v>
      </c>
      <c r="P136" s="160">
        <f t="shared" si="2"/>
        <v>0</v>
      </c>
      <c r="AI136" s="113" t="s">
        <v>122</v>
      </c>
      <c r="AK136" s="113" t="s">
        <v>118</v>
      </c>
      <c r="AL136" s="113" t="s">
        <v>67</v>
      </c>
      <c r="AP136" s="17" t="s">
        <v>116</v>
      </c>
      <c r="AV136" s="114" t="e">
        <f>IF(#REF!="základní",J136,0)</f>
        <v>#REF!</v>
      </c>
      <c r="AW136" s="114" t="e">
        <f>IF(#REF!="snížená",J136,0)</f>
        <v>#REF!</v>
      </c>
      <c r="AX136" s="114" t="e">
        <f>IF(#REF!="zákl. přenesená",J136,0)</f>
        <v>#REF!</v>
      </c>
      <c r="AY136" s="114" t="e">
        <f>IF(#REF!="sníž. přenesená",J136,0)</f>
        <v>#REF!</v>
      </c>
      <c r="AZ136" s="114" t="e">
        <f>IF(#REF!="nulová",J136,0)</f>
        <v>#REF!</v>
      </c>
      <c r="BA136" s="17" t="s">
        <v>65</v>
      </c>
      <c r="BB136" s="114">
        <f>ROUND(I136*H136,2)</f>
        <v>0</v>
      </c>
      <c r="BC136" s="17" t="s">
        <v>122</v>
      </c>
      <c r="BD136" s="113" t="s">
        <v>7</v>
      </c>
    </row>
    <row r="137" spans="2:56" s="12" customFormat="1">
      <c r="B137" s="115"/>
      <c r="D137" s="116" t="s">
        <v>123</v>
      </c>
      <c r="E137" s="117" t="s">
        <v>1</v>
      </c>
      <c r="F137" s="118" t="s">
        <v>65</v>
      </c>
      <c r="H137" s="119"/>
      <c r="I137" s="120"/>
      <c r="K137" s="208"/>
      <c r="L137" s="208"/>
      <c r="M137" s="208"/>
      <c r="N137" s="161"/>
      <c r="O137" s="159"/>
      <c r="P137" s="160"/>
      <c r="AK137" s="117" t="s">
        <v>123</v>
      </c>
      <c r="AL137" s="117" t="s">
        <v>67</v>
      </c>
      <c r="AM137" s="12" t="s">
        <v>67</v>
      </c>
      <c r="AN137" s="12" t="s">
        <v>28</v>
      </c>
      <c r="AO137" s="12" t="s">
        <v>57</v>
      </c>
      <c r="AP137" s="117" t="s">
        <v>116</v>
      </c>
    </row>
    <row r="138" spans="2:56" s="13" customFormat="1">
      <c r="B138" s="121"/>
      <c r="D138" s="116" t="s">
        <v>123</v>
      </c>
      <c r="E138" s="122" t="s">
        <v>1</v>
      </c>
      <c r="F138" s="123" t="s">
        <v>125</v>
      </c>
      <c r="H138" s="124"/>
      <c r="I138" s="125"/>
      <c r="K138" s="209"/>
      <c r="L138" s="209"/>
      <c r="M138" s="209"/>
      <c r="N138" s="161"/>
      <c r="O138" s="159"/>
      <c r="P138" s="160"/>
      <c r="AK138" s="122" t="s">
        <v>123</v>
      </c>
      <c r="AL138" s="122" t="s">
        <v>67</v>
      </c>
      <c r="AM138" s="13" t="s">
        <v>122</v>
      </c>
      <c r="AN138" s="13" t="s">
        <v>28</v>
      </c>
      <c r="AO138" s="13" t="s">
        <v>65</v>
      </c>
      <c r="AP138" s="122" t="s">
        <v>116</v>
      </c>
    </row>
    <row r="139" spans="2:56" s="1" customFormat="1" ht="16.5" customHeight="1">
      <c r="B139" s="106"/>
      <c r="C139" s="107" t="s">
        <v>144</v>
      </c>
      <c r="D139" s="107" t="s">
        <v>118</v>
      </c>
      <c r="E139" s="108" t="s">
        <v>1645</v>
      </c>
      <c r="F139" s="109" t="s">
        <v>1646</v>
      </c>
      <c r="G139" s="110" t="s">
        <v>1150</v>
      </c>
      <c r="H139" s="111"/>
      <c r="I139" s="112">
        <v>41750</v>
      </c>
      <c r="J139" s="154">
        <f>ROUND(I139*H139,2)</f>
        <v>0</v>
      </c>
      <c r="K139" s="147"/>
      <c r="L139" s="147"/>
      <c r="M139" s="147"/>
      <c r="N139" s="161">
        <f t="shared" si="0"/>
        <v>0</v>
      </c>
      <c r="O139" s="159">
        <f t="shared" si="1"/>
        <v>0</v>
      </c>
      <c r="P139" s="160">
        <f t="shared" si="2"/>
        <v>0</v>
      </c>
      <c r="AI139" s="113" t="s">
        <v>122</v>
      </c>
      <c r="AK139" s="113" t="s">
        <v>118</v>
      </c>
      <c r="AL139" s="113" t="s">
        <v>67</v>
      </c>
      <c r="AP139" s="17" t="s">
        <v>116</v>
      </c>
      <c r="AV139" s="114" t="e">
        <f>IF(#REF!="základní",J139,0)</f>
        <v>#REF!</v>
      </c>
      <c r="AW139" s="114" t="e">
        <f>IF(#REF!="snížená",J139,0)</f>
        <v>#REF!</v>
      </c>
      <c r="AX139" s="114" t="e">
        <f>IF(#REF!="zákl. přenesená",J139,0)</f>
        <v>#REF!</v>
      </c>
      <c r="AY139" s="114" t="e">
        <f>IF(#REF!="sníž. přenesená",J139,0)</f>
        <v>#REF!</v>
      </c>
      <c r="AZ139" s="114" t="e">
        <f>IF(#REF!="nulová",J139,0)</f>
        <v>#REF!</v>
      </c>
      <c r="BA139" s="17" t="s">
        <v>65</v>
      </c>
      <c r="BB139" s="114">
        <f>ROUND(I139*H139,2)</f>
        <v>0</v>
      </c>
      <c r="BC139" s="17" t="s">
        <v>122</v>
      </c>
      <c r="BD139" s="113" t="s">
        <v>168</v>
      </c>
    </row>
    <row r="140" spans="2:56" s="12" customFormat="1">
      <c r="B140" s="115"/>
      <c r="D140" s="116" t="s">
        <v>123</v>
      </c>
      <c r="E140" s="117" t="s">
        <v>1</v>
      </c>
      <c r="F140" s="118" t="s">
        <v>65</v>
      </c>
      <c r="H140" s="119"/>
      <c r="I140" s="120"/>
      <c r="K140" s="208"/>
      <c r="L140" s="208"/>
      <c r="M140" s="208"/>
      <c r="N140" s="161"/>
      <c r="O140" s="159"/>
      <c r="P140" s="160"/>
      <c r="AK140" s="117" t="s">
        <v>123</v>
      </c>
      <c r="AL140" s="117" t="s">
        <v>67</v>
      </c>
      <c r="AM140" s="12" t="s">
        <v>67</v>
      </c>
      <c r="AN140" s="12" t="s">
        <v>28</v>
      </c>
      <c r="AO140" s="12" t="s">
        <v>57</v>
      </c>
      <c r="AP140" s="117" t="s">
        <v>116</v>
      </c>
    </row>
    <row r="141" spans="2:56" s="13" customFormat="1">
      <c r="B141" s="121"/>
      <c r="D141" s="116" t="s">
        <v>123</v>
      </c>
      <c r="E141" s="122" t="s">
        <v>1</v>
      </c>
      <c r="F141" s="123" t="s">
        <v>125</v>
      </c>
      <c r="H141" s="124"/>
      <c r="I141" s="125"/>
      <c r="K141" s="209"/>
      <c r="L141" s="209"/>
      <c r="M141" s="209"/>
      <c r="N141" s="161"/>
      <c r="O141" s="159"/>
      <c r="P141" s="160"/>
      <c r="AK141" s="122" t="s">
        <v>123</v>
      </c>
      <c r="AL141" s="122" t="s">
        <v>67</v>
      </c>
      <c r="AM141" s="13" t="s">
        <v>122</v>
      </c>
      <c r="AN141" s="13" t="s">
        <v>28</v>
      </c>
      <c r="AO141" s="13" t="s">
        <v>65</v>
      </c>
      <c r="AP141" s="122" t="s">
        <v>116</v>
      </c>
    </row>
    <row r="142" spans="2:56" s="1" customFormat="1" ht="16.5" customHeight="1">
      <c r="B142" s="106"/>
      <c r="C142" s="107" t="s">
        <v>140</v>
      </c>
      <c r="D142" s="107" t="s">
        <v>118</v>
      </c>
      <c r="E142" s="108" t="s">
        <v>1647</v>
      </c>
      <c r="F142" s="109" t="s">
        <v>1648</v>
      </c>
      <c r="G142" s="110" t="s">
        <v>1150</v>
      </c>
      <c r="H142" s="111"/>
      <c r="I142" s="112">
        <v>43400</v>
      </c>
      <c r="J142" s="154">
        <f>ROUND(I142*H142,2)</f>
        <v>0</v>
      </c>
      <c r="K142" s="147"/>
      <c r="L142" s="147"/>
      <c r="M142" s="147"/>
      <c r="N142" s="161">
        <f t="shared" si="0"/>
        <v>0</v>
      </c>
      <c r="O142" s="159">
        <f t="shared" si="1"/>
        <v>0</v>
      </c>
      <c r="P142" s="160">
        <f t="shared" si="2"/>
        <v>0</v>
      </c>
      <c r="AI142" s="113" t="s">
        <v>122</v>
      </c>
      <c r="AK142" s="113" t="s">
        <v>118</v>
      </c>
      <c r="AL142" s="113" t="s">
        <v>67</v>
      </c>
      <c r="AP142" s="17" t="s">
        <v>116</v>
      </c>
      <c r="AV142" s="114" t="e">
        <f>IF(#REF!="základní",J142,0)</f>
        <v>#REF!</v>
      </c>
      <c r="AW142" s="114" t="e">
        <f>IF(#REF!="snížená",J142,0)</f>
        <v>#REF!</v>
      </c>
      <c r="AX142" s="114" t="e">
        <f>IF(#REF!="zákl. přenesená",J142,0)</f>
        <v>#REF!</v>
      </c>
      <c r="AY142" s="114" t="e">
        <f>IF(#REF!="sníž. přenesená",J142,0)</f>
        <v>#REF!</v>
      </c>
      <c r="AZ142" s="114" t="e">
        <f>IF(#REF!="nulová",J142,0)</f>
        <v>#REF!</v>
      </c>
      <c r="BA142" s="17" t="s">
        <v>65</v>
      </c>
      <c r="BB142" s="114">
        <f>ROUND(I142*H142,2)</f>
        <v>0</v>
      </c>
      <c r="BC142" s="17" t="s">
        <v>122</v>
      </c>
      <c r="BD142" s="113" t="s">
        <v>174</v>
      </c>
    </row>
    <row r="143" spans="2:56" s="12" customFormat="1">
      <c r="B143" s="115"/>
      <c r="D143" s="116" t="s">
        <v>123</v>
      </c>
      <c r="E143" s="117" t="s">
        <v>1</v>
      </c>
      <c r="F143" s="118" t="s">
        <v>65</v>
      </c>
      <c r="H143" s="119"/>
      <c r="I143" s="120"/>
      <c r="K143" s="208"/>
      <c r="L143" s="208"/>
      <c r="M143" s="208"/>
      <c r="N143" s="161"/>
      <c r="O143" s="159"/>
      <c r="P143" s="160"/>
      <c r="AK143" s="117" t="s">
        <v>123</v>
      </c>
      <c r="AL143" s="117" t="s">
        <v>67</v>
      </c>
      <c r="AM143" s="12" t="s">
        <v>67</v>
      </c>
      <c r="AN143" s="12" t="s">
        <v>28</v>
      </c>
      <c r="AO143" s="12" t="s">
        <v>57</v>
      </c>
      <c r="AP143" s="117" t="s">
        <v>116</v>
      </c>
    </row>
    <row r="144" spans="2:56" s="13" customFormat="1">
      <c r="B144" s="121"/>
      <c r="D144" s="116" t="s">
        <v>123</v>
      </c>
      <c r="E144" s="122" t="s">
        <v>1</v>
      </c>
      <c r="F144" s="123" t="s">
        <v>125</v>
      </c>
      <c r="H144" s="124"/>
      <c r="I144" s="125"/>
      <c r="K144" s="209"/>
      <c r="L144" s="209"/>
      <c r="M144" s="209"/>
      <c r="N144" s="161"/>
      <c r="O144" s="159"/>
      <c r="P144" s="160"/>
      <c r="AK144" s="122" t="s">
        <v>123</v>
      </c>
      <c r="AL144" s="122" t="s">
        <v>67</v>
      </c>
      <c r="AM144" s="13" t="s">
        <v>122</v>
      </c>
      <c r="AN144" s="13" t="s">
        <v>28</v>
      </c>
      <c r="AO144" s="13" t="s">
        <v>65</v>
      </c>
      <c r="AP144" s="122" t="s">
        <v>116</v>
      </c>
    </row>
    <row r="145" spans="2:56" s="1" customFormat="1" ht="16.5" customHeight="1">
      <c r="B145" s="106"/>
      <c r="C145" s="107" t="s">
        <v>152</v>
      </c>
      <c r="D145" s="107" t="s">
        <v>118</v>
      </c>
      <c r="E145" s="108" t="s">
        <v>1649</v>
      </c>
      <c r="F145" s="109" t="s">
        <v>1650</v>
      </c>
      <c r="G145" s="110" t="s">
        <v>1150</v>
      </c>
      <c r="H145" s="111">
        <v>1</v>
      </c>
      <c r="I145" s="112">
        <v>80000</v>
      </c>
      <c r="J145" s="154">
        <f>ROUND(I145*H145,2)</f>
        <v>80000</v>
      </c>
      <c r="K145" s="147"/>
      <c r="L145" s="147"/>
      <c r="M145" s="147">
        <v>1</v>
      </c>
      <c r="N145" s="161">
        <f t="shared" si="0"/>
        <v>80000</v>
      </c>
      <c r="O145" s="159">
        <f t="shared" si="1"/>
        <v>0</v>
      </c>
      <c r="P145" s="160">
        <f t="shared" si="2"/>
        <v>0</v>
      </c>
      <c r="AI145" s="113" t="s">
        <v>122</v>
      </c>
      <c r="AK145" s="113" t="s">
        <v>118</v>
      </c>
      <c r="AL145" s="113" t="s">
        <v>67</v>
      </c>
      <c r="AP145" s="17" t="s">
        <v>116</v>
      </c>
      <c r="AV145" s="114" t="e">
        <f>IF(#REF!="základní",J145,0)</f>
        <v>#REF!</v>
      </c>
      <c r="AW145" s="114" t="e">
        <f>IF(#REF!="snížená",J145,0)</f>
        <v>#REF!</v>
      </c>
      <c r="AX145" s="114" t="e">
        <f>IF(#REF!="zákl. přenesená",J145,0)</f>
        <v>#REF!</v>
      </c>
      <c r="AY145" s="114" t="e">
        <f>IF(#REF!="sníž. přenesená",J145,0)</f>
        <v>#REF!</v>
      </c>
      <c r="AZ145" s="114" t="e">
        <f>IF(#REF!="nulová",J145,0)</f>
        <v>#REF!</v>
      </c>
      <c r="BA145" s="17" t="s">
        <v>65</v>
      </c>
      <c r="BB145" s="114">
        <f>ROUND(I145*H145,2)</f>
        <v>80000</v>
      </c>
      <c r="BC145" s="17" t="s">
        <v>122</v>
      </c>
      <c r="BD145" s="113" t="s">
        <v>179</v>
      </c>
    </row>
    <row r="146" spans="2:56" s="12" customFormat="1">
      <c r="B146" s="115"/>
      <c r="D146" s="116" t="s">
        <v>123</v>
      </c>
      <c r="E146" s="117" t="s">
        <v>1</v>
      </c>
      <c r="F146" s="118" t="s">
        <v>65</v>
      </c>
      <c r="H146" s="119"/>
      <c r="I146" s="120"/>
      <c r="K146" s="208"/>
      <c r="L146" s="208"/>
      <c r="M146" s="208"/>
      <c r="N146" s="161"/>
      <c r="O146" s="159"/>
      <c r="P146" s="160"/>
      <c r="AK146" s="117" t="s">
        <v>123</v>
      </c>
      <c r="AL146" s="117" t="s">
        <v>67</v>
      </c>
      <c r="AM146" s="12" t="s">
        <v>67</v>
      </c>
      <c r="AN146" s="12" t="s">
        <v>28</v>
      </c>
      <c r="AO146" s="12" t="s">
        <v>57</v>
      </c>
      <c r="AP146" s="117" t="s">
        <v>116</v>
      </c>
    </row>
    <row r="147" spans="2:56" s="13" customFormat="1">
      <c r="B147" s="121"/>
      <c r="D147" s="116" t="s">
        <v>123</v>
      </c>
      <c r="E147" s="122" t="s">
        <v>1</v>
      </c>
      <c r="F147" s="123" t="s">
        <v>125</v>
      </c>
      <c r="H147" s="124"/>
      <c r="I147" s="125"/>
      <c r="K147" s="209"/>
      <c r="L147" s="209"/>
      <c r="M147" s="209"/>
      <c r="N147" s="161"/>
      <c r="O147" s="159"/>
      <c r="P147" s="160"/>
      <c r="AK147" s="122" t="s">
        <v>123</v>
      </c>
      <c r="AL147" s="122" t="s">
        <v>67</v>
      </c>
      <c r="AM147" s="13" t="s">
        <v>122</v>
      </c>
      <c r="AN147" s="13" t="s">
        <v>28</v>
      </c>
      <c r="AO147" s="13" t="s">
        <v>65</v>
      </c>
      <c r="AP147" s="122" t="s">
        <v>116</v>
      </c>
    </row>
    <row r="148" spans="2:56" s="1" customFormat="1" ht="16.5" customHeight="1">
      <c r="B148" s="106"/>
      <c r="C148" s="107" t="s">
        <v>157</v>
      </c>
      <c r="D148" s="107" t="s">
        <v>118</v>
      </c>
      <c r="E148" s="108" t="s">
        <v>1651</v>
      </c>
      <c r="F148" s="109" t="s">
        <v>1168</v>
      </c>
      <c r="G148" s="110" t="s">
        <v>1150</v>
      </c>
      <c r="H148" s="111"/>
      <c r="I148" s="112">
        <v>270000</v>
      </c>
      <c r="J148" s="154">
        <f>ROUND(I148*H148,2)</f>
        <v>0</v>
      </c>
      <c r="K148" s="147"/>
      <c r="L148" s="147"/>
      <c r="M148" s="147"/>
      <c r="N148" s="161">
        <f t="shared" si="0"/>
        <v>0</v>
      </c>
      <c r="O148" s="159">
        <f t="shared" si="1"/>
        <v>0</v>
      </c>
      <c r="P148" s="160">
        <f t="shared" si="2"/>
        <v>0</v>
      </c>
      <c r="AI148" s="113" t="s">
        <v>122</v>
      </c>
      <c r="AK148" s="113" t="s">
        <v>118</v>
      </c>
      <c r="AL148" s="113" t="s">
        <v>67</v>
      </c>
      <c r="AP148" s="17" t="s">
        <v>116</v>
      </c>
      <c r="AV148" s="114" t="e">
        <f>IF(#REF!="základní",J148,0)</f>
        <v>#REF!</v>
      </c>
      <c r="AW148" s="114" t="e">
        <f>IF(#REF!="snížená",J148,0)</f>
        <v>#REF!</v>
      </c>
      <c r="AX148" s="114" t="e">
        <f>IF(#REF!="zákl. přenesená",J148,0)</f>
        <v>#REF!</v>
      </c>
      <c r="AY148" s="114" t="e">
        <f>IF(#REF!="sníž. přenesená",J148,0)</f>
        <v>#REF!</v>
      </c>
      <c r="AZ148" s="114" t="e">
        <f>IF(#REF!="nulová",J148,0)</f>
        <v>#REF!</v>
      </c>
      <c r="BA148" s="17" t="s">
        <v>65</v>
      </c>
      <c r="BB148" s="114">
        <f>ROUND(I148*H148,2)</f>
        <v>0</v>
      </c>
      <c r="BC148" s="17" t="s">
        <v>122</v>
      </c>
      <c r="BD148" s="113" t="s">
        <v>184</v>
      </c>
    </row>
    <row r="149" spans="2:56" s="12" customFormat="1">
      <c r="B149" s="115"/>
      <c r="D149" s="116" t="s">
        <v>123</v>
      </c>
      <c r="E149" s="117" t="s">
        <v>1</v>
      </c>
      <c r="F149" s="118" t="s">
        <v>65</v>
      </c>
      <c r="H149" s="119"/>
      <c r="I149" s="120"/>
      <c r="K149" s="208"/>
      <c r="L149" s="208"/>
      <c r="M149" s="208"/>
      <c r="N149" s="208"/>
      <c r="O149" s="208"/>
      <c r="P149" s="208"/>
      <c r="AK149" s="117" t="s">
        <v>123</v>
      </c>
      <c r="AL149" s="117" t="s">
        <v>67</v>
      </c>
      <c r="AM149" s="12" t="s">
        <v>67</v>
      </c>
      <c r="AN149" s="12" t="s">
        <v>28</v>
      </c>
      <c r="AO149" s="12" t="s">
        <v>57</v>
      </c>
      <c r="AP149" s="117" t="s">
        <v>116</v>
      </c>
    </row>
    <row r="150" spans="2:56" s="13" customFormat="1">
      <c r="B150" s="121"/>
      <c r="D150" s="116" t="s">
        <v>123</v>
      </c>
      <c r="E150" s="122" t="s">
        <v>1</v>
      </c>
      <c r="F150" s="123" t="s">
        <v>125</v>
      </c>
      <c r="H150" s="124"/>
      <c r="I150" s="125"/>
      <c r="K150" s="209"/>
      <c r="L150" s="209"/>
      <c r="M150" s="209"/>
      <c r="N150" s="209"/>
      <c r="O150" s="209"/>
      <c r="P150" s="209"/>
      <c r="AK150" s="122" t="s">
        <v>123</v>
      </c>
      <c r="AL150" s="122" t="s">
        <v>67</v>
      </c>
      <c r="AM150" s="13" t="s">
        <v>122</v>
      </c>
      <c r="AN150" s="13" t="s">
        <v>28</v>
      </c>
      <c r="AO150" s="13" t="s">
        <v>65</v>
      </c>
      <c r="AP150" s="122" t="s">
        <v>116</v>
      </c>
    </row>
    <row r="151" spans="2:56" s="1" customFormat="1" ht="6.9" customHeight="1">
      <c r="B151" s="43"/>
      <c r="C151" s="44"/>
      <c r="D151" s="44"/>
      <c r="E151" s="44"/>
      <c r="F151" s="44"/>
      <c r="G151" s="44"/>
      <c r="H151" s="44"/>
      <c r="K151" s="167"/>
      <c r="L151" s="167"/>
      <c r="M151" s="167"/>
      <c r="N151" s="167"/>
      <c r="O151" s="167"/>
      <c r="P151" s="167"/>
    </row>
    <row r="152" spans="2:56" s="156" customFormat="1" ht="18" customHeight="1">
      <c r="I152" s="157" t="s">
        <v>1842</v>
      </c>
      <c r="J152" s="158">
        <f>J118</f>
        <v>80000</v>
      </c>
      <c r="K152" s="157"/>
      <c r="L152" s="158">
        <f t="shared" ref="L152:N152" si="3">SUM(L121:L151)</f>
        <v>0</v>
      </c>
      <c r="M152" s="158"/>
      <c r="N152" s="158">
        <f t="shared" si="3"/>
        <v>80000</v>
      </c>
      <c r="O152" s="158"/>
      <c r="P152" s="158">
        <f>SUM(P121:P151)</f>
        <v>0</v>
      </c>
    </row>
  </sheetData>
  <autoFilter ref="C117:J150" xr:uid="{00000000-0009-0000-0000-000007000000}"/>
  <mergeCells count="13">
    <mergeCell ref="K118:P118"/>
    <mergeCell ref="K119:L119"/>
    <mergeCell ref="M119:N119"/>
    <mergeCell ref="O119:P119"/>
    <mergeCell ref="E87:H87"/>
    <mergeCell ref="E108:H108"/>
    <mergeCell ref="E110:H110"/>
    <mergeCell ref="E85:H85"/>
    <mergeCell ref="K2:M2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scale="78" fitToWidth="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BD200"/>
  <sheetViews>
    <sheetView showGridLines="0" topLeftCell="A108" workbookViewId="0">
      <selection activeCell="K105" sqref="K1:P104857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12" hidden="1" customWidth="1"/>
    <col min="12" max="12" width="16.28515625" hidden="1" customWidth="1"/>
    <col min="13" max="13" width="12.28515625" style="178" hidden="1" customWidth="1"/>
    <col min="14" max="14" width="16.28515625" hidden="1" customWidth="1"/>
    <col min="15" max="15" width="12.28515625" hidden="1" customWidth="1"/>
    <col min="16" max="16" width="15" hidden="1" customWidth="1"/>
    <col min="17" max="17" width="11" customWidth="1"/>
    <col min="18" max="18" width="15" customWidth="1"/>
    <col min="19" max="19" width="16.28515625" customWidth="1"/>
    <col min="20" max="20" width="11" customWidth="1"/>
    <col min="21" max="21" width="15" customWidth="1"/>
    <col min="22" max="22" width="16.28515625" customWidth="1"/>
    <col min="35" max="56" width="9.28515625" hidden="1"/>
  </cols>
  <sheetData>
    <row r="1" spans="2:37" hidden="1"/>
    <row r="2" spans="2:37" ht="36.9" hidden="1" customHeight="1">
      <c r="K2" s="270" t="s">
        <v>4</v>
      </c>
      <c r="L2" s="271"/>
      <c r="M2" s="271"/>
      <c r="AK2" s="17" t="s">
        <v>89</v>
      </c>
    </row>
    <row r="3" spans="2:37" ht="6.9" hidden="1" customHeight="1">
      <c r="B3" s="18"/>
      <c r="C3" s="19"/>
      <c r="D3" s="19"/>
      <c r="E3" s="19"/>
      <c r="F3" s="19"/>
      <c r="G3" s="19"/>
      <c r="H3" s="19"/>
      <c r="I3" s="19"/>
      <c r="J3" s="19"/>
      <c r="K3" s="20"/>
      <c r="AK3" s="17" t="s">
        <v>67</v>
      </c>
    </row>
    <row r="4" spans="2:37" ht="24.9" hidden="1" customHeight="1">
      <c r="B4" s="20"/>
      <c r="D4" s="21" t="s">
        <v>93</v>
      </c>
      <c r="K4" s="20"/>
      <c r="AK4" s="17" t="s">
        <v>2</v>
      </c>
    </row>
    <row r="5" spans="2:37" ht="6.9" hidden="1" customHeight="1">
      <c r="B5" s="20"/>
      <c r="K5" s="20"/>
    </row>
    <row r="6" spans="2:37" ht="12" hidden="1" customHeight="1">
      <c r="B6" s="20"/>
      <c r="D6" s="26" t="s">
        <v>14</v>
      </c>
      <c r="K6" s="20"/>
    </row>
    <row r="7" spans="2:37" ht="16.5" hidden="1" customHeight="1">
      <c r="B7" s="20"/>
      <c r="E7" s="292" t="str">
        <f>'Rekapitulace stavby'!K6</f>
        <v>Králův Dvůr - Průmyslova zóna západ -Technicka vybavenost</v>
      </c>
      <c r="F7" s="293"/>
      <c r="G7" s="293"/>
      <c r="H7" s="293"/>
      <c r="K7" s="20"/>
    </row>
    <row r="8" spans="2:37" s="1" customFormat="1" ht="12" hidden="1" customHeight="1">
      <c r="B8" s="31"/>
      <c r="D8" s="26" t="s">
        <v>94</v>
      </c>
      <c r="K8" s="31"/>
      <c r="M8" s="179"/>
    </row>
    <row r="9" spans="2:37" s="1" customFormat="1" ht="16.5" hidden="1" customHeight="1">
      <c r="B9" s="31"/>
      <c r="E9" s="277" t="s">
        <v>1652</v>
      </c>
      <c r="F9" s="294"/>
      <c r="G9" s="294"/>
      <c r="H9" s="294"/>
      <c r="K9" s="31"/>
      <c r="M9" s="179"/>
    </row>
    <row r="10" spans="2:37" s="1" customFormat="1" hidden="1">
      <c r="B10" s="31"/>
      <c r="K10" s="31"/>
      <c r="M10" s="179"/>
    </row>
    <row r="11" spans="2:37" s="1" customFormat="1" ht="12" hidden="1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K11" s="31"/>
      <c r="M11" s="179"/>
    </row>
    <row r="12" spans="2:37" s="1" customFormat="1" ht="12" hidden="1" customHeight="1">
      <c r="B12" s="31"/>
      <c r="D12" s="26" t="s">
        <v>18</v>
      </c>
      <c r="F12" s="24" t="s">
        <v>19</v>
      </c>
      <c r="I12" s="26" t="s">
        <v>20</v>
      </c>
      <c r="J12" s="51" t="str">
        <f>'Rekapitulace stavby'!AN8</f>
        <v>14. 2. 2025</v>
      </c>
      <c r="K12" s="31"/>
      <c r="M12" s="179"/>
    </row>
    <row r="13" spans="2:37" s="1" customFormat="1" ht="10.95" hidden="1" customHeight="1">
      <c r="B13" s="31"/>
      <c r="K13" s="31"/>
      <c r="M13" s="179"/>
    </row>
    <row r="14" spans="2:37" s="1" customFormat="1" ht="12" hidden="1" customHeight="1">
      <c r="B14" s="31"/>
      <c r="D14" s="26" t="s">
        <v>22</v>
      </c>
      <c r="I14" s="26" t="s">
        <v>23</v>
      </c>
      <c r="J14" s="24" t="str">
        <f>IF('Rekapitulace stavby'!AN10="","",'Rekapitulace stavby'!AN10)</f>
        <v/>
      </c>
      <c r="K14" s="31"/>
      <c r="M14" s="179"/>
    </row>
    <row r="15" spans="2:37" s="1" customFormat="1" ht="18" hidden="1" customHeight="1">
      <c r="B15" s="31"/>
      <c r="E15" s="24" t="str">
        <f>IF('Rekapitulace stavby'!E11="","",'Rekapitulace stavby'!E11)</f>
        <v xml:space="preserve"> </v>
      </c>
      <c r="I15" s="26" t="s">
        <v>24</v>
      </c>
      <c r="J15" s="24" t="str">
        <f>IF('Rekapitulace stavby'!AN11="","",'Rekapitulace stavby'!AN11)</f>
        <v/>
      </c>
      <c r="K15" s="31"/>
      <c r="M15" s="179"/>
    </row>
    <row r="16" spans="2:37" s="1" customFormat="1" ht="6.9" hidden="1" customHeight="1">
      <c r="B16" s="31"/>
      <c r="K16" s="31"/>
      <c r="M16" s="179"/>
    </row>
    <row r="17" spans="2:13" s="1" customFormat="1" ht="12" hidden="1" customHeight="1">
      <c r="B17" s="31"/>
      <c r="D17" s="26" t="s">
        <v>25</v>
      </c>
      <c r="I17" s="26" t="s">
        <v>23</v>
      </c>
      <c r="J17" s="27" t="str">
        <f>'Rekapitulace stavby'!AN13</f>
        <v>Vyplň údaj</v>
      </c>
      <c r="K17" s="31"/>
      <c r="M17" s="179"/>
    </row>
    <row r="18" spans="2:13" s="1" customFormat="1" ht="18" hidden="1" customHeight="1">
      <c r="B18" s="31"/>
      <c r="E18" s="295" t="str">
        <f>'Rekapitulace stavby'!E14</f>
        <v>Vyplň údaj</v>
      </c>
      <c r="F18" s="275"/>
      <c r="G18" s="275"/>
      <c r="H18" s="275"/>
      <c r="I18" s="26" t="s">
        <v>24</v>
      </c>
      <c r="J18" s="27" t="str">
        <f>'Rekapitulace stavby'!AN14</f>
        <v>Vyplň údaj</v>
      </c>
      <c r="K18" s="31"/>
      <c r="M18" s="179"/>
    </row>
    <row r="19" spans="2:13" s="1" customFormat="1" ht="6.9" hidden="1" customHeight="1">
      <c r="B19" s="31"/>
      <c r="K19" s="31"/>
      <c r="M19" s="179"/>
    </row>
    <row r="20" spans="2:13" s="1" customFormat="1" ht="12" hidden="1" customHeight="1">
      <c r="B20" s="31"/>
      <c r="D20" s="26" t="s">
        <v>27</v>
      </c>
      <c r="I20" s="26" t="s">
        <v>23</v>
      </c>
      <c r="J20" s="24" t="str">
        <f>IF('Rekapitulace stavby'!AN16="","",'Rekapitulace stavby'!AN16)</f>
        <v/>
      </c>
      <c r="K20" s="31"/>
      <c r="M20" s="179"/>
    </row>
    <row r="21" spans="2:13" s="1" customFormat="1" ht="18" hidden="1" customHeight="1">
      <c r="B21" s="31"/>
      <c r="E21" s="24" t="str">
        <f>IF('Rekapitulace stavby'!E17="","",'Rekapitulace stavby'!E17)</f>
        <v xml:space="preserve"> </v>
      </c>
      <c r="I21" s="26" t="s">
        <v>24</v>
      </c>
      <c r="J21" s="24" t="str">
        <f>IF('Rekapitulace stavby'!AN17="","",'Rekapitulace stavby'!AN17)</f>
        <v/>
      </c>
      <c r="K21" s="31"/>
      <c r="M21" s="179"/>
    </row>
    <row r="22" spans="2:13" s="1" customFormat="1" ht="6.9" hidden="1" customHeight="1">
      <c r="B22" s="31"/>
      <c r="K22" s="31"/>
      <c r="M22" s="179"/>
    </row>
    <row r="23" spans="2:13" s="1" customFormat="1" ht="12" hidden="1" customHeight="1">
      <c r="B23" s="31"/>
      <c r="D23" s="26" t="s">
        <v>29</v>
      </c>
      <c r="I23" s="26" t="s">
        <v>23</v>
      </c>
      <c r="J23" s="24" t="str">
        <f>IF('Rekapitulace stavby'!AN19="","",'Rekapitulace stavby'!AN19)</f>
        <v/>
      </c>
      <c r="K23" s="31"/>
      <c r="M23" s="179"/>
    </row>
    <row r="24" spans="2:13" s="1" customFormat="1" ht="18" hidden="1" customHeight="1">
      <c r="B24" s="31"/>
      <c r="E24" s="24" t="str">
        <f>IF('Rekapitulace stavby'!E20="","",'Rekapitulace stavby'!E20)</f>
        <v xml:space="preserve"> </v>
      </c>
      <c r="I24" s="26" t="s">
        <v>24</v>
      </c>
      <c r="J24" s="24" t="str">
        <f>IF('Rekapitulace stavby'!AN20="","",'Rekapitulace stavby'!AN20)</f>
        <v/>
      </c>
      <c r="K24" s="31"/>
      <c r="M24" s="179"/>
    </row>
    <row r="25" spans="2:13" s="1" customFormat="1" ht="6.9" hidden="1" customHeight="1">
      <c r="B25" s="31"/>
      <c r="K25" s="31"/>
      <c r="M25" s="179"/>
    </row>
    <row r="26" spans="2:13" s="1" customFormat="1" ht="12" hidden="1" customHeight="1">
      <c r="B26" s="31"/>
      <c r="D26" s="26" t="s">
        <v>30</v>
      </c>
      <c r="K26" s="31"/>
      <c r="M26" s="179"/>
    </row>
    <row r="27" spans="2:13" s="7" customFormat="1" ht="16.5" hidden="1" customHeight="1">
      <c r="B27" s="69"/>
      <c r="E27" s="263" t="s">
        <v>1</v>
      </c>
      <c r="F27" s="263"/>
      <c r="G27" s="263"/>
      <c r="H27" s="263"/>
      <c r="K27" s="69"/>
      <c r="M27" s="180"/>
    </row>
    <row r="28" spans="2:13" s="1" customFormat="1" ht="6.9" hidden="1" customHeight="1">
      <c r="B28" s="31"/>
      <c r="K28" s="31"/>
      <c r="M28" s="179"/>
    </row>
    <row r="29" spans="2:13" s="1" customFormat="1" ht="6.9" hidden="1" customHeight="1">
      <c r="B29" s="31"/>
      <c r="D29" s="52"/>
      <c r="E29" s="52"/>
      <c r="F29" s="52"/>
      <c r="G29" s="52"/>
      <c r="H29" s="52"/>
      <c r="I29" s="52"/>
      <c r="J29" s="52"/>
      <c r="K29" s="31"/>
      <c r="M29" s="179"/>
    </row>
    <row r="30" spans="2:13" s="1" customFormat="1" ht="25.35" hidden="1" customHeight="1">
      <c r="B30" s="31"/>
      <c r="D30" s="70" t="s">
        <v>31</v>
      </c>
      <c r="J30" s="59">
        <f>ROUND(J119, 2)</f>
        <v>0</v>
      </c>
      <c r="K30" s="31"/>
      <c r="M30" s="179"/>
    </row>
    <row r="31" spans="2:13" s="1" customFormat="1" ht="6.9" hidden="1" customHeight="1">
      <c r="B31" s="31"/>
      <c r="D31" s="52"/>
      <c r="E31" s="52"/>
      <c r="F31" s="52"/>
      <c r="G31" s="52"/>
      <c r="H31" s="52"/>
      <c r="I31" s="52"/>
      <c r="J31" s="52"/>
      <c r="K31" s="31"/>
      <c r="M31" s="179"/>
    </row>
    <row r="32" spans="2:13" s="1" customFormat="1" ht="14.4" hidden="1" customHeight="1">
      <c r="B32" s="31"/>
      <c r="F32" s="34" t="s">
        <v>33</v>
      </c>
      <c r="I32" s="34" t="s">
        <v>32</v>
      </c>
      <c r="J32" s="34" t="s">
        <v>34</v>
      </c>
      <c r="K32" s="31"/>
      <c r="M32" s="179"/>
    </row>
    <row r="33" spans="2:13" s="1" customFormat="1" ht="14.4" hidden="1" customHeight="1">
      <c r="B33" s="31"/>
      <c r="D33" s="53" t="s">
        <v>35</v>
      </c>
      <c r="E33" s="26" t="s">
        <v>36</v>
      </c>
      <c r="F33" s="71" t="e">
        <f>ROUND((SUM(AV119:AV198)),  2)</f>
        <v>#REF!</v>
      </c>
      <c r="I33" s="72">
        <v>0.21</v>
      </c>
      <c r="J33" s="71" t="e">
        <f>ROUND(((SUM(AV119:AV198))*I33),  2)</f>
        <v>#REF!</v>
      </c>
      <c r="K33" s="31"/>
      <c r="M33" s="179"/>
    </row>
    <row r="34" spans="2:13" s="1" customFormat="1" ht="14.4" hidden="1" customHeight="1">
      <c r="B34" s="31"/>
      <c r="E34" s="26" t="s">
        <v>37</v>
      </c>
      <c r="F34" s="71" t="e">
        <f>ROUND((SUM(AW119:AW198)),  2)</f>
        <v>#REF!</v>
      </c>
      <c r="I34" s="72">
        <v>0.12</v>
      </c>
      <c r="J34" s="71" t="e">
        <f>ROUND(((SUM(AW119:AW198))*I34),  2)</f>
        <v>#REF!</v>
      </c>
      <c r="K34" s="31"/>
      <c r="M34" s="179"/>
    </row>
    <row r="35" spans="2:13" s="1" customFormat="1" ht="14.4" hidden="1" customHeight="1">
      <c r="B35" s="31"/>
      <c r="E35" s="26" t="s">
        <v>38</v>
      </c>
      <c r="F35" s="71" t="e">
        <f>ROUND((SUM(AX119:AX198)),  2)</f>
        <v>#REF!</v>
      </c>
      <c r="I35" s="72">
        <v>0.21</v>
      </c>
      <c r="J35" s="71">
        <f>0</f>
        <v>0</v>
      </c>
      <c r="K35" s="31"/>
      <c r="M35" s="179"/>
    </row>
    <row r="36" spans="2:13" s="1" customFormat="1" ht="14.4" hidden="1" customHeight="1">
      <c r="B36" s="31"/>
      <c r="E36" s="26" t="s">
        <v>39</v>
      </c>
      <c r="F36" s="71" t="e">
        <f>ROUND((SUM(AY119:AY198)),  2)</f>
        <v>#REF!</v>
      </c>
      <c r="I36" s="72">
        <v>0.12</v>
      </c>
      <c r="J36" s="71">
        <f>0</f>
        <v>0</v>
      </c>
      <c r="K36" s="31"/>
      <c r="M36" s="179"/>
    </row>
    <row r="37" spans="2:13" s="1" customFormat="1" ht="14.4" hidden="1" customHeight="1">
      <c r="B37" s="31"/>
      <c r="E37" s="26" t="s">
        <v>40</v>
      </c>
      <c r="F37" s="71" t="e">
        <f>ROUND((SUM(AZ119:AZ198)),  2)</f>
        <v>#REF!</v>
      </c>
      <c r="I37" s="72">
        <v>0</v>
      </c>
      <c r="J37" s="71">
        <f>0</f>
        <v>0</v>
      </c>
      <c r="K37" s="31"/>
      <c r="M37" s="179"/>
    </row>
    <row r="38" spans="2:13" s="1" customFormat="1" ht="6.9" hidden="1" customHeight="1">
      <c r="B38" s="31"/>
      <c r="K38" s="31"/>
      <c r="M38" s="179"/>
    </row>
    <row r="39" spans="2:13" s="1" customFormat="1" ht="25.35" hidden="1" customHeight="1">
      <c r="B39" s="31"/>
      <c r="C39" s="73"/>
      <c r="D39" s="74" t="s">
        <v>41</v>
      </c>
      <c r="E39" s="54"/>
      <c r="F39" s="54"/>
      <c r="G39" s="75" t="s">
        <v>42</v>
      </c>
      <c r="H39" s="76" t="s">
        <v>43</v>
      </c>
      <c r="I39" s="54"/>
      <c r="J39" s="77" t="e">
        <f>SUM(J30:J37)</f>
        <v>#REF!</v>
      </c>
      <c r="K39" s="31"/>
      <c r="M39" s="179"/>
    </row>
    <row r="40" spans="2:13" s="1" customFormat="1" ht="14.4" hidden="1" customHeight="1">
      <c r="B40" s="31"/>
      <c r="K40" s="31"/>
      <c r="M40" s="179"/>
    </row>
    <row r="41" spans="2:13" ht="14.4" hidden="1" customHeight="1">
      <c r="B41" s="20"/>
      <c r="K41" s="20"/>
    </row>
    <row r="42" spans="2:13" ht="14.4" hidden="1" customHeight="1">
      <c r="B42" s="20"/>
      <c r="K42" s="20"/>
    </row>
    <row r="43" spans="2:13" ht="14.4" hidden="1" customHeight="1">
      <c r="B43" s="20"/>
      <c r="K43" s="20"/>
    </row>
    <row r="44" spans="2:13" ht="14.4" hidden="1" customHeight="1">
      <c r="B44" s="20"/>
      <c r="K44" s="20"/>
    </row>
    <row r="45" spans="2:13" ht="14.4" hidden="1" customHeight="1">
      <c r="B45" s="20"/>
      <c r="K45" s="20"/>
    </row>
    <row r="46" spans="2:13" ht="14.4" hidden="1" customHeight="1">
      <c r="B46" s="20"/>
      <c r="K46" s="20"/>
    </row>
    <row r="47" spans="2:13" ht="14.4" hidden="1" customHeight="1">
      <c r="B47" s="20"/>
      <c r="K47" s="20"/>
    </row>
    <row r="48" spans="2:13" ht="14.4" hidden="1" customHeight="1">
      <c r="B48" s="20"/>
      <c r="K48" s="20"/>
    </row>
    <row r="49" spans="2:13" ht="14.4" hidden="1" customHeight="1">
      <c r="B49" s="20"/>
      <c r="K49" s="20"/>
    </row>
    <row r="50" spans="2:13" s="1" customFormat="1" ht="14.4" hidden="1" customHeight="1">
      <c r="B50" s="31"/>
      <c r="D50" s="40" t="s">
        <v>44</v>
      </c>
      <c r="E50" s="41"/>
      <c r="F50" s="41"/>
      <c r="G50" s="40" t="s">
        <v>45</v>
      </c>
      <c r="H50" s="41"/>
      <c r="I50" s="41"/>
      <c r="J50" s="41"/>
      <c r="K50" s="31"/>
      <c r="M50" s="179"/>
    </row>
    <row r="51" spans="2:13" hidden="1">
      <c r="B51" s="20"/>
      <c r="K51" s="20"/>
    </row>
    <row r="52" spans="2:13" hidden="1">
      <c r="B52" s="20"/>
      <c r="K52" s="20"/>
    </row>
    <row r="53" spans="2:13" hidden="1">
      <c r="B53" s="20"/>
      <c r="K53" s="20"/>
    </row>
    <row r="54" spans="2:13" hidden="1">
      <c r="B54" s="20"/>
      <c r="K54" s="20"/>
    </row>
    <row r="55" spans="2:13" hidden="1">
      <c r="B55" s="20"/>
      <c r="K55" s="20"/>
    </row>
    <row r="56" spans="2:13" hidden="1">
      <c r="B56" s="20"/>
      <c r="K56" s="20"/>
    </row>
    <row r="57" spans="2:13" hidden="1">
      <c r="B57" s="20"/>
      <c r="K57" s="20"/>
    </row>
    <row r="58" spans="2:13" hidden="1">
      <c r="B58" s="20"/>
      <c r="K58" s="20"/>
    </row>
    <row r="59" spans="2:13" hidden="1">
      <c r="B59" s="20"/>
      <c r="K59" s="20"/>
    </row>
    <row r="60" spans="2:13" hidden="1">
      <c r="B60" s="20"/>
      <c r="K60" s="20"/>
    </row>
    <row r="61" spans="2:13" s="1" customFormat="1" ht="13.2" hidden="1">
      <c r="B61" s="31"/>
      <c r="D61" s="42" t="s">
        <v>46</v>
      </c>
      <c r="E61" s="33"/>
      <c r="F61" s="78" t="s">
        <v>47</v>
      </c>
      <c r="G61" s="42" t="s">
        <v>46</v>
      </c>
      <c r="H61" s="33"/>
      <c r="I61" s="33"/>
      <c r="J61" s="79" t="s">
        <v>47</v>
      </c>
      <c r="K61" s="31"/>
      <c r="M61" s="179"/>
    </row>
    <row r="62" spans="2:13" hidden="1">
      <c r="B62" s="20"/>
      <c r="K62" s="20"/>
    </row>
    <row r="63" spans="2:13" hidden="1">
      <c r="B63" s="20"/>
      <c r="K63" s="20"/>
    </row>
    <row r="64" spans="2:13" hidden="1">
      <c r="B64" s="20"/>
      <c r="K64" s="20"/>
    </row>
    <row r="65" spans="2:13" s="1" customFormat="1" ht="13.2" hidden="1">
      <c r="B65" s="31"/>
      <c r="D65" s="40" t="s">
        <v>48</v>
      </c>
      <c r="E65" s="41"/>
      <c r="F65" s="41"/>
      <c r="G65" s="40" t="s">
        <v>49</v>
      </c>
      <c r="H65" s="41"/>
      <c r="I65" s="41"/>
      <c r="J65" s="41"/>
      <c r="K65" s="31"/>
      <c r="M65" s="179"/>
    </row>
    <row r="66" spans="2:13" hidden="1">
      <c r="B66" s="20"/>
      <c r="K66" s="20"/>
    </row>
    <row r="67" spans="2:13" hidden="1">
      <c r="B67" s="20"/>
      <c r="K67" s="20"/>
    </row>
    <row r="68" spans="2:13" hidden="1">
      <c r="B68" s="20"/>
      <c r="K68" s="20"/>
    </row>
    <row r="69" spans="2:13" hidden="1">
      <c r="B69" s="20"/>
      <c r="K69" s="20"/>
    </row>
    <row r="70" spans="2:13" hidden="1">
      <c r="B70" s="20"/>
      <c r="K70" s="20"/>
    </row>
    <row r="71" spans="2:13" hidden="1">
      <c r="B71" s="20"/>
      <c r="K71" s="20"/>
    </row>
    <row r="72" spans="2:13" hidden="1">
      <c r="B72" s="20"/>
      <c r="K72" s="20"/>
    </row>
    <row r="73" spans="2:13" hidden="1">
      <c r="B73" s="20"/>
      <c r="K73" s="20"/>
    </row>
    <row r="74" spans="2:13" hidden="1">
      <c r="B74" s="20"/>
      <c r="K74" s="20"/>
    </row>
    <row r="75" spans="2:13" hidden="1">
      <c r="B75" s="20"/>
      <c r="K75" s="20"/>
    </row>
    <row r="76" spans="2:13" s="1" customFormat="1" ht="13.2" hidden="1">
      <c r="B76" s="31"/>
      <c r="D76" s="42" t="s">
        <v>46</v>
      </c>
      <c r="E76" s="33"/>
      <c r="F76" s="78" t="s">
        <v>47</v>
      </c>
      <c r="G76" s="42" t="s">
        <v>46</v>
      </c>
      <c r="H76" s="33"/>
      <c r="I76" s="33"/>
      <c r="J76" s="79" t="s">
        <v>47</v>
      </c>
      <c r="K76" s="31"/>
      <c r="M76" s="179"/>
    </row>
    <row r="77" spans="2:13" s="1" customFormat="1" ht="14.4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31"/>
      <c r="M77" s="179"/>
    </row>
    <row r="78" spans="2:13" hidden="1"/>
    <row r="79" spans="2:13" hidden="1"/>
    <row r="80" spans="2:13" hidden="1"/>
    <row r="81" spans="2:38" s="1" customFormat="1" ht="6.9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31"/>
      <c r="M81" s="179"/>
    </row>
    <row r="82" spans="2:38" s="1" customFormat="1" ht="24.9" hidden="1" customHeight="1">
      <c r="B82" s="31"/>
      <c r="C82" s="21" t="s">
        <v>96</v>
      </c>
      <c r="K82" s="31"/>
      <c r="M82" s="179"/>
    </row>
    <row r="83" spans="2:38" s="1" customFormat="1" ht="6.9" hidden="1" customHeight="1">
      <c r="B83" s="31"/>
      <c r="K83" s="31"/>
      <c r="M83" s="179"/>
    </row>
    <row r="84" spans="2:38" s="1" customFormat="1" ht="12" hidden="1" customHeight="1">
      <c r="B84" s="31"/>
      <c r="C84" s="26" t="s">
        <v>14</v>
      </c>
      <c r="K84" s="31"/>
      <c r="M84" s="179"/>
    </row>
    <row r="85" spans="2:38" s="1" customFormat="1" ht="16.5" hidden="1" customHeight="1">
      <c r="B85" s="31"/>
      <c r="E85" s="292" t="str">
        <f>E7</f>
        <v>Králův Dvůr - Průmyslova zóna západ -Technicka vybavenost</v>
      </c>
      <c r="F85" s="293"/>
      <c r="G85" s="293"/>
      <c r="H85" s="293"/>
      <c r="K85" s="31"/>
      <c r="M85" s="179"/>
    </row>
    <row r="86" spans="2:38" s="1" customFormat="1" ht="12" hidden="1" customHeight="1">
      <c r="B86" s="31"/>
      <c r="C86" s="26" t="s">
        <v>94</v>
      </c>
      <c r="K86" s="31"/>
      <c r="M86" s="179"/>
    </row>
    <row r="87" spans="2:38" s="1" customFormat="1" ht="16.5" hidden="1" customHeight="1">
      <c r="B87" s="31"/>
      <c r="E87" s="277" t="str">
        <f>E9</f>
        <v>502 - PS 002 ČSOV Elektrotechnologická část</v>
      </c>
      <c r="F87" s="294"/>
      <c r="G87" s="294"/>
      <c r="H87" s="294"/>
      <c r="K87" s="31"/>
      <c r="M87" s="179"/>
    </row>
    <row r="88" spans="2:38" s="1" customFormat="1" ht="6.9" hidden="1" customHeight="1">
      <c r="B88" s="31"/>
      <c r="K88" s="31"/>
      <c r="M88" s="179"/>
    </row>
    <row r="89" spans="2:38" s="1" customFormat="1" ht="12" hidden="1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1" t="str">
        <f>IF(J12="","",J12)</f>
        <v>14. 2. 2025</v>
      </c>
      <c r="K89" s="31"/>
      <c r="M89" s="179"/>
    </row>
    <row r="90" spans="2:38" s="1" customFormat="1" ht="6.9" hidden="1" customHeight="1">
      <c r="B90" s="31"/>
      <c r="K90" s="31"/>
      <c r="M90" s="179"/>
    </row>
    <row r="91" spans="2:38" s="1" customFormat="1" ht="15.15" hidden="1" customHeight="1">
      <c r="B91" s="31"/>
      <c r="C91" s="26" t="s">
        <v>22</v>
      </c>
      <c r="F91" s="24" t="str">
        <f>E15</f>
        <v xml:space="preserve"> </v>
      </c>
      <c r="I91" s="26" t="s">
        <v>27</v>
      </c>
      <c r="J91" s="29" t="str">
        <f>E21</f>
        <v xml:space="preserve"> </v>
      </c>
      <c r="K91" s="31"/>
      <c r="M91" s="179"/>
    </row>
    <row r="92" spans="2:38" s="1" customFormat="1" ht="15.15" hidden="1" customHeight="1">
      <c r="B92" s="31"/>
      <c r="C92" s="26" t="s">
        <v>25</v>
      </c>
      <c r="F92" s="24" t="str">
        <f>IF(E18="","",E18)</f>
        <v>Vyplň údaj</v>
      </c>
      <c r="I92" s="26" t="s">
        <v>29</v>
      </c>
      <c r="J92" s="29" t="str">
        <f>E24</f>
        <v xml:space="preserve"> </v>
      </c>
      <c r="K92" s="31"/>
      <c r="M92" s="179"/>
    </row>
    <row r="93" spans="2:38" s="1" customFormat="1" ht="10.35" hidden="1" customHeight="1">
      <c r="B93" s="31"/>
      <c r="K93" s="31"/>
      <c r="M93" s="179"/>
    </row>
    <row r="94" spans="2:38" s="1" customFormat="1" ht="29.25" hidden="1" customHeight="1">
      <c r="B94" s="31"/>
      <c r="C94" s="80" t="s">
        <v>97</v>
      </c>
      <c r="D94" s="73"/>
      <c r="E94" s="73"/>
      <c r="F94" s="73"/>
      <c r="G94" s="73"/>
      <c r="H94" s="73"/>
      <c r="I94" s="73"/>
      <c r="J94" s="81" t="s">
        <v>98</v>
      </c>
      <c r="K94" s="31"/>
      <c r="M94" s="179"/>
    </row>
    <row r="95" spans="2:38" s="1" customFormat="1" ht="10.35" hidden="1" customHeight="1">
      <c r="B95" s="31"/>
      <c r="K95" s="31"/>
      <c r="M95" s="179"/>
    </row>
    <row r="96" spans="2:38" s="1" customFormat="1" ht="22.95" hidden="1" customHeight="1">
      <c r="B96" s="31"/>
      <c r="C96" s="82" t="s">
        <v>99</v>
      </c>
      <c r="J96" s="59">
        <f>J119</f>
        <v>0</v>
      </c>
      <c r="K96" s="31"/>
      <c r="M96" s="179"/>
      <c r="AL96" s="17" t="s">
        <v>100</v>
      </c>
    </row>
    <row r="97" spans="2:13" s="8" customFormat="1" ht="24.9" hidden="1" customHeight="1">
      <c r="B97" s="83"/>
      <c r="D97" s="84" t="s">
        <v>1653</v>
      </c>
      <c r="E97" s="85"/>
      <c r="F97" s="85"/>
      <c r="G97" s="85"/>
      <c r="H97" s="85"/>
      <c r="I97" s="85"/>
      <c r="J97" s="86">
        <f>J120</f>
        <v>0</v>
      </c>
      <c r="K97" s="83"/>
      <c r="M97" s="181"/>
    </row>
    <row r="98" spans="2:13" s="8" customFormat="1" ht="24.9" hidden="1" customHeight="1">
      <c r="B98" s="83"/>
      <c r="D98" s="84" t="s">
        <v>1654</v>
      </c>
      <c r="E98" s="85"/>
      <c r="F98" s="85"/>
      <c r="G98" s="85"/>
      <c r="H98" s="85"/>
      <c r="I98" s="85"/>
      <c r="J98" s="86">
        <f>J163</f>
        <v>0</v>
      </c>
      <c r="K98" s="83"/>
      <c r="M98" s="181"/>
    </row>
    <row r="99" spans="2:13" s="8" customFormat="1" ht="24.9" hidden="1" customHeight="1">
      <c r="B99" s="83"/>
      <c r="D99" s="84" t="s">
        <v>1655</v>
      </c>
      <c r="E99" s="85"/>
      <c r="F99" s="85"/>
      <c r="G99" s="85"/>
      <c r="H99" s="85"/>
      <c r="I99" s="85"/>
      <c r="J99" s="86">
        <f>J174</f>
        <v>0</v>
      </c>
      <c r="K99" s="83"/>
      <c r="M99" s="181"/>
    </row>
    <row r="100" spans="2:13" s="1" customFormat="1" ht="21.75" hidden="1" customHeight="1">
      <c r="B100" s="31"/>
      <c r="K100" s="31"/>
      <c r="M100" s="179"/>
    </row>
    <row r="101" spans="2:13" s="1" customFormat="1" ht="6.9" hidden="1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31"/>
      <c r="M101" s="179"/>
    </row>
    <row r="102" spans="2:13" hidden="1"/>
    <row r="103" spans="2:13" hidden="1"/>
    <row r="104" spans="2:13" hidden="1"/>
    <row r="105" spans="2:13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31"/>
      <c r="M105" s="179"/>
    </row>
    <row r="106" spans="2:13" s="1" customFormat="1" ht="24.9" customHeight="1">
      <c r="B106" s="31"/>
      <c r="C106" s="21" t="s">
        <v>108</v>
      </c>
      <c r="K106" s="31"/>
      <c r="M106" s="179"/>
    </row>
    <row r="107" spans="2:13" s="1" customFormat="1" ht="6.9" customHeight="1">
      <c r="B107" s="31"/>
      <c r="K107" s="31"/>
      <c r="M107" s="179"/>
    </row>
    <row r="108" spans="2:13" s="1" customFormat="1" ht="12" customHeight="1">
      <c r="B108" s="31"/>
      <c r="C108" s="26" t="s">
        <v>14</v>
      </c>
      <c r="K108" s="31"/>
      <c r="M108" s="179"/>
    </row>
    <row r="109" spans="2:13" s="1" customFormat="1" ht="16.5" customHeight="1">
      <c r="B109" s="31"/>
      <c r="E109" s="292" t="str">
        <f>E7</f>
        <v>Králův Dvůr - Průmyslova zóna západ -Technicka vybavenost</v>
      </c>
      <c r="F109" s="293"/>
      <c r="G109" s="293"/>
      <c r="H109" s="293"/>
      <c r="K109" s="31"/>
      <c r="M109" s="179"/>
    </row>
    <row r="110" spans="2:13" s="1" customFormat="1" ht="12" customHeight="1">
      <c r="B110" s="31"/>
      <c r="C110" s="26" t="s">
        <v>94</v>
      </c>
      <c r="K110" s="31"/>
      <c r="M110" s="179"/>
    </row>
    <row r="111" spans="2:13" s="1" customFormat="1" ht="16.5" customHeight="1">
      <c r="B111" s="31"/>
      <c r="E111" s="277" t="str">
        <f>E9</f>
        <v>502 - PS 002 ČSOV Elektrotechnologická část</v>
      </c>
      <c r="F111" s="294"/>
      <c r="G111" s="294"/>
      <c r="H111" s="294"/>
      <c r="K111" s="31"/>
      <c r="M111" s="179"/>
    </row>
    <row r="112" spans="2:13" s="1" customFormat="1" ht="6.9" customHeight="1">
      <c r="B112" s="31"/>
      <c r="K112" s="31"/>
      <c r="M112" s="179"/>
    </row>
    <row r="113" spans="2:56" s="1" customFormat="1" ht="12" customHeight="1">
      <c r="B113" s="31"/>
      <c r="C113" s="26" t="s">
        <v>18</v>
      </c>
      <c r="F113" s="24" t="str">
        <f>F12</f>
        <v xml:space="preserve"> </v>
      </c>
      <c r="I113" s="26" t="s">
        <v>20</v>
      </c>
      <c r="J113" s="51"/>
      <c r="K113" s="31"/>
      <c r="M113" s="179"/>
    </row>
    <row r="114" spans="2:56" s="1" customFormat="1" ht="6.9" customHeight="1">
      <c r="B114" s="31"/>
      <c r="K114" s="31"/>
      <c r="M114" s="179"/>
    </row>
    <row r="115" spans="2:56" s="1" customFormat="1" ht="15.15" customHeight="1">
      <c r="B115" s="31"/>
      <c r="C115" s="26" t="s">
        <v>22</v>
      </c>
      <c r="F115" s="24" t="str">
        <f>E15</f>
        <v xml:space="preserve"> </v>
      </c>
      <c r="I115" s="26" t="s">
        <v>27</v>
      </c>
      <c r="J115" s="29" t="str">
        <f>E21</f>
        <v xml:space="preserve"> </v>
      </c>
      <c r="K115" s="31"/>
      <c r="M115" s="179"/>
    </row>
    <row r="116" spans="2:56" s="1" customFormat="1" ht="15.15" customHeight="1">
      <c r="B116" s="31"/>
      <c r="C116" s="26" t="s">
        <v>25</v>
      </c>
      <c r="F116" s="24" t="str">
        <f>IF(E18="","",E18)</f>
        <v>Vyplň údaj</v>
      </c>
      <c r="I116" s="26" t="s">
        <v>29</v>
      </c>
      <c r="J116" s="29" t="str">
        <f>E24</f>
        <v xml:space="preserve"> </v>
      </c>
      <c r="K116" s="31"/>
      <c r="M116" s="179"/>
    </row>
    <row r="117" spans="2:56" s="1" customFormat="1" ht="10.35" customHeight="1" thickBot="1">
      <c r="B117" s="31"/>
      <c r="K117" s="31"/>
      <c r="M117" s="179"/>
    </row>
    <row r="118" spans="2:56" s="10" customFormat="1" ht="29.25" customHeight="1" thickBot="1">
      <c r="B118" s="91"/>
      <c r="C118" s="92" t="s">
        <v>109</v>
      </c>
      <c r="D118" s="93" t="s">
        <v>54</v>
      </c>
      <c r="E118" s="93" t="s">
        <v>50</v>
      </c>
      <c r="F118" s="93" t="s">
        <v>51</v>
      </c>
      <c r="G118" s="93" t="s">
        <v>110</v>
      </c>
      <c r="H118" s="93" t="s">
        <v>111</v>
      </c>
      <c r="I118" s="93" t="s">
        <v>112</v>
      </c>
      <c r="J118" s="94" t="s">
        <v>98</v>
      </c>
      <c r="K118" s="296" t="s">
        <v>1837</v>
      </c>
      <c r="L118" s="296"/>
      <c r="M118" s="296"/>
      <c r="N118" s="296"/>
      <c r="O118" s="296"/>
      <c r="P118" s="297"/>
    </row>
    <row r="119" spans="2:56" s="1" customFormat="1" ht="22.95" customHeight="1" thickBot="1">
      <c r="B119" s="31"/>
      <c r="C119" s="57" t="s">
        <v>113</v>
      </c>
      <c r="J119" s="95">
        <f>BB119</f>
        <v>0</v>
      </c>
      <c r="K119" s="298" t="s">
        <v>1833</v>
      </c>
      <c r="L119" s="299"/>
      <c r="M119" s="300" t="s">
        <v>1838</v>
      </c>
      <c r="N119" s="301"/>
      <c r="O119" s="302" t="s">
        <v>1839</v>
      </c>
      <c r="P119" s="303"/>
      <c r="AK119" s="17" t="s">
        <v>56</v>
      </c>
      <c r="AL119" s="17" t="s">
        <v>100</v>
      </c>
      <c r="BB119" s="96">
        <f>BB120+BB163+BB174</f>
        <v>0</v>
      </c>
    </row>
    <row r="120" spans="2:56" s="11" customFormat="1" ht="25.95" customHeight="1">
      <c r="B120" s="97"/>
      <c r="D120" s="98" t="s">
        <v>56</v>
      </c>
      <c r="E120" s="99" t="s">
        <v>1589</v>
      </c>
      <c r="F120" s="99" t="s">
        <v>1656</v>
      </c>
      <c r="I120" s="100"/>
      <c r="J120" s="101">
        <f>BB120</f>
        <v>0</v>
      </c>
      <c r="K120" s="148" t="s">
        <v>111</v>
      </c>
      <c r="L120" s="204" t="s">
        <v>1840</v>
      </c>
      <c r="M120" s="150" t="s">
        <v>111</v>
      </c>
      <c r="N120" s="205" t="s">
        <v>1840</v>
      </c>
      <c r="O120" s="152" t="s">
        <v>111</v>
      </c>
      <c r="P120" s="206" t="s">
        <v>1840</v>
      </c>
      <c r="AI120" s="98" t="s">
        <v>65</v>
      </c>
      <c r="AK120" s="102" t="s">
        <v>56</v>
      </c>
      <c r="AL120" s="102" t="s">
        <v>57</v>
      </c>
      <c r="AP120" s="98" t="s">
        <v>116</v>
      </c>
      <c r="BB120" s="103">
        <f>SUM(BB121:BB162)</f>
        <v>0</v>
      </c>
    </row>
    <row r="121" spans="2:56" s="1" customFormat="1" ht="37.950000000000003" customHeight="1">
      <c r="B121" s="106"/>
      <c r="C121" s="107" t="s">
        <v>65</v>
      </c>
      <c r="D121" s="107" t="s">
        <v>118</v>
      </c>
      <c r="E121" s="108" t="s">
        <v>1657</v>
      </c>
      <c r="F121" s="109" t="s">
        <v>1658</v>
      </c>
      <c r="G121" s="110" t="s">
        <v>1501</v>
      </c>
      <c r="H121" s="111"/>
      <c r="I121" s="112">
        <v>25860</v>
      </c>
      <c r="J121" s="154">
        <f t="shared" ref="J121:J162" si="0">ROUND(I121*H121,2)</f>
        <v>0</v>
      </c>
      <c r="K121" s="147"/>
      <c r="L121" s="147"/>
      <c r="M121" s="184"/>
      <c r="N121" s="161">
        <f>M121*I121</f>
        <v>0</v>
      </c>
      <c r="O121" s="159">
        <f>H121-M121-K121</f>
        <v>0</v>
      </c>
      <c r="P121" s="160">
        <f>J121-N121-L121</f>
        <v>0</v>
      </c>
      <c r="AI121" s="113" t="s">
        <v>122</v>
      </c>
      <c r="AK121" s="113" t="s">
        <v>118</v>
      </c>
      <c r="AL121" s="113" t="s">
        <v>65</v>
      </c>
      <c r="AP121" s="17" t="s">
        <v>116</v>
      </c>
      <c r="AV121" s="114" t="e">
        <f>IF(#REF!="základní",J121,0)</f>
        <v>#REF!</v>
      </c>
      <c r="AW121" s="114" t="e">
        <f>IF(#REF!="snížená",J121,0)</f>
        <v>#REF!</v>
      </c>
      <c r="AX121" s="114" t="e">
        <f>IF(#REF!="zákl. přenesená",J121,0)</f>
        <v>#REF!</v>
      </c>
      <c r="AY121" s="114" t="e">
        <f>IF(#REF!="sníž. přenesená",J121,0)</f>
        <v>#REF!</v>
      </c>
      <c r="AZ121" s="114" t="e">
        <f>IF(#REF!="nulová",J121,0)</f>
        <v>#REF!</v>
      </c>
      <c r="BA121" s="17" t="s">
        <v>65</v>
      </c>
      <c r="BB121" s="114">
        <f t="shared" ref="BB121:BB162" si="1">ROUND(I121*H121,2)</f>
        <v>0</v>
      </c>
      <c r="BC121" s="17" t="s">
        <v>122</v>
      </c>
      <c r="BD121" s="113" t="s">
        <v>67</v>
      </c>
    </row>
    <row r="122" spans="2:56" s="1" customFormat="1" ht="16.5" customHeight="1">
      <c r="B122" s="106"/>
      <c r="C122" s="107" t="s">
        <v>67</v>
      </c>
      <c r="D122" s="107" t="s">
        <v>118</v>
      </c>
      <c r="E122" s="108" t="s">
        <v>1659</v>
      </c>
      <c r="F122" s="109" t="s">
        <v>1660</v>
      </c>
      <c r="G122" s="110" t="s">
        <v>1501</v>
      </c>
      <c r="H122" s="111"/>
      <c r="I122" s="112">
        <v>2670</v>
      </c>
      <c r="J122" s="154">
        <f t="shared" si="0"/>
        <v>0</v>
      </c>
      <c r="K122" s="147"/>
      <c r="L122" s="147"/>
      <c r="M122" s="184"/>
      <c r="N122" s="161">
        <f t="shared" ref="N122:N185" si="2">M122*I122</f>
        <v>0</v>
      </c>
      <c r="O122" s="159">
        <f t="shared" ref="O122:O185" si="3">H122-M122-K122</f>
        <v>0</v>
      </c>
      <c r="P122" s="160">
        <f t="shared" ref="P122:P185" si="4">J122-N122-L122</f>
        <v>0</v>
      </c>
      <c r="AI122" s="113" t="s">
        <v>122</v>
      </c>
      <c r="AK122" s="113" t="s">
        <v>118</v>
      </c>
      <c r="AL122" s="113" t="s">
        <v>65</v>
      </c>
      <c r="AP122" s="17" t="s">
        <v>116</v>
      </c>
      <c r="AV122" s="114" t="e">
        <f>IF(#REF!="základní",J122,0)</f>
        <v>#REF!</v>
      </c>
      <c r="AW122" s="114" t="e">
        <f>IF(#REF!="snížená",J122,0)</f>
        <v>#REF!</v>
      </c>
      <c r="AX122" s="114" t="e">
        <f>IF(#REF!="zákl. přenesená",J122,0)</f>
        <v>#REF!</v>
      </c>
      <c r="AY122" s="114" t="e">
        <f>IF(#REF!="sníž. přenesená",J122,0)</f>
        <v>#REF!</v>
      </c>
      <c r="AZ122" s="114" t="e">
        <f>IF(#REF!="nulová",J122,0)</f>
        <v>#REF!</v>
      </c>
      <c r="BA122" s="17" t="s">
        <v>65</v>
      </c>
      <c r="BB122" s="114">
        <f t="shared" si="1"/>
        <v>0</v>
      </c>
      <c r="BC122" s="17" t="s">
        <v>122</v>
      </c>
      <c r="BD122" s="113" t="s">
        <v>122</v>
      </c>
    </row>
    <row r="123" spans="2:56" s="1" customFormat="1" ht="16.5" customHeight="1">
      <c r="B123" s="106"/>
      <c r="C123" s="107" t="s">
        <v>130</v>
      </c>
      <c r="D123" s="107" t="s">
        <v>118</v>
      </c>
      <c r="E123" s="108" t="s">
        <v>1661</v>
      </c>
      <c r="F123" s="109" t="s">
        <v>1662</v>
      </c>
      <c r="G123" s="110" t="s">
        <v>1501</v>
      </c>
      <c r="H123" s="111"/>
      <c r="I123" s="112">
        <v>425</v>
      </c>
      <c r="J123" s="154">
        <f t="shared" si="0"/>
        <v>0</v>
      </c>
      <c r="K123" s="147"/>
      <c r="L123" s="147"/>
      <c r="M123" s="184"/>
      <c r="N123" s="161">
        <f t="shared" si="2"/>
        <v>0</v>
      </c>
      <c r="O123" s="159">
        <f t="shared" si="3"/>
        <v>0</v>
      </c>
      <c r="P123" s="160">
        <f t="shared" si="4"/>
        <v>0</v>
      </c>
      <c r="AI123" s="113" t="s">
        <v>122</v>
      </c>
      <c r="AK123" s="113" t="s">
        <v>118</v>
      </c>
      <c r="AL123" s="113" t="s">
        <v>65</v>
      </c>
      <c r="AP123" s="17" t="s">
        <v>116</v>
      </c>
      <c r="AV123" s="114" t="e">
        <f>IF(#REF!="základní",J123,0)</f>
        <v>#REF!</v>
      </c>
      <c r="AW123" s="114" t="e">
        <f>IF(#REF!="snížená",J123,0)</f>
        <v>#REF!</v>
      </c>
      <c r="AX123" s="114" t="e">
        <f>IF(#REF!="zákl. přenesená",J123,0)</f>
        <v>#REF!</v>
      </c>
      <c r="AY123" s="114" t="e">
        <f>IF(#REF!="sníž. přenesená",J123,0)</f>
        <v>#REF!</v>
      </c>
      <c r="AZ123" s="114" t="e">
        <f>IF(#REF!="nulová",J123,0)</f>
        <v>#REF!</v>
      </c>
      <c r="BA123" s="17" t="s">
        <v>65</v>
      </c>
      <c r="BB123" s="114">
        <f t="shared" si="1"/>
        <v>0</v>
      </c>
      <c r="BC123" s="17" t="s">
        <v>122</v>
      </c>
      <c r="BD123" s="113" t="s">
        <v>136</v>
      </c>
    </row>
    <row r="124" spans="2:56" s="1" customFormat="1" ht="21.75" customHeight="1">
      <c r="B124" s="106"/>
      <c r="C124" s="107" t="s">
        <v>122</v>
      </c>
      <c r="D124" s="107" t="s">
        <v>118</v>
      </c>
      <c r="E124" s="108" t="s">
        <v>1663</v>
      </c>
      <c r="F124" s="109" t="s">
        <v>1664</v>
      </c>
      <c r="G124" s="110" t="s">
        <v>1501</v>
      </c>
      <c r="H124" s="111"/>
      <c r="I124" s="112">
        <v>5370</v>
      </c>
      <c r="J124" s="154">
        <f t="shared" si="0"/>
        <v>0</v>
      </c>
      <c r="K124" s="147"/>
      <c r="L124" s="147"/>
      <c r="M124" s="184"/>
      <c r="N124" s="161">
        <f t="shared" si="2"/>
        <v>0</v>
      </c>
      <c r="O124" s="159">
        <f t="shared" si="3"/>
        <v>0</v>
      </c>
      <c r="P124" s="160">
        <f t="shared" si="4"/>
        <v>0</v>
      </c>
      <c r="AI124" s="113" t="s">
        <v>122</v>
      </c>
      <c r="AK124" s="113" t="s">
        <v>118</v>
      </c>
      <c r="AL124" s="113" t="s">
        <v>65</v>
      </c>
      <c r="AP124" s="17" t="s">
        <v>116</v>
      </c>
      <c r="AV124" s="114" t="e">
        <f>IF(#REF!="základní",J124,0)</f>
        <v>#REF!</v>
      </c>
      <c r="AW124" s="114" t="e">
        <f>IF(#REF!="snížená",J124,0)</f>
        <v>#REF!</v>
      </c>
      <c r="AX124" s="114" t="e">
        <f>IF(#REF!="zákl. přenesená",J124,0)</f>
        <v>#REF!</v>
      </c>
      <c r="AY124" s="114" t="e">
        <f>IF(#REF!="sníž. přenesená",J124,0)</f>
        <v>#REF!</v>
      </c>
      <c r="AZ124" s="114" t="e">
        <f>IF(#REF!="nulová",J124,0)</f>
        <v>#REF!</v>
      </c>
      <c r="BA124" s="17" t="s">
        <v>65</v>
      </c>
      <c r="BB124" s="114">
        <f t="shared" si="1"/>
        <v>0</v>
      </c>
      <c r="BC124" s="17" t="s">
        <v>122</v>
      </c>
      <c r="BD124" s="113" t="s">
        <v>140</v>
      </c>
    </row>
    <row r="125" spans="2:56" s="1" customFormat="1" ht="21.75" customHeight="1">
      <c r="B125" s="106"/>
      <c r="C125" s="107" t="s">
        <v>137</v>
      </c>
      <c r="D125" s="107" t="s">
        <v>118</v>
      </c>
      <c r="E125" s="108" t="s">
        <v>1665</v>
      </c>
      <c r="F125" s="109" t="s">
        <v>1666</v>
      </c>
      <c r="G125" s="110" t="s">
        <v>1501</v>
      </c>
      <c r="H125" s="111"/>
      <c r="I125" s="112">
        <v>601</v>
      </c>
      <c r="J125" s="154">
        <f t="shared" si="0"/>
        <v>0</v>
      </c>
      <c r="K125" s="147"/>
      <c r="L125" s="147"/>
      <c r="M125" s="184"/>
      <c r="N125" s="161">
        <f t="shared" si="2"/>
        <v>0</v>
      </c>
      <c r="O125" s="159">
        <f t="shared" si="3"/>
        <v>0</v>
      </c>
      <c r="P125" s="160">
        <f t="shared" si="4"/>
        <v>0</v>
      </c>
      <c r="AI125" s="113" t="s">
        <v>122</v>
      </c>
      <c r="AK125" s="113" t="s">
        <v>118</v>
      </c>
      <c r="AL125" s="113" t="s">
        <v>65</v>
      </c>
      <c r="AP125" s="17" t="s">
        <v>116</v>
      </c>
      <c r="AV125" s="114" t="e">
        <f>IF(#REF!="základní",J125,0)</f>
        <v>#REF!</v>
      </c>
      <c r="AW125" s="114" t="e">
        <f>IF(#REF!="snížená",J125,0)</f>
        <v>#REF!</v>
      </c>
      <c r="AX125" s="114" t="e">
        <f>IF(#REF!="zákl. přenesená",J125,0)</f>
        <v>#REF!</v>
      </c>
      <c r="AY125" s="114" t="e">
        <f>IF(#REF!="sníž. přenesená",J125,0)</f>
        <v>#REF!</v>
      </c>
      <c r="AZ125" s="114" t="e">
        <f>IF(#REF!="nulová",J125,0)</f>
        <v>#REF!</v>
      </c>
      <c r="BA125" s="17" t="s">
        <v>65</v>
      </c>
      <c r="BB125" s="114">
        <f t="shared" si="1"/>
        <v>0</v>
      </c>
      <c r="BC125" s="17" t="s">
        <v>122</v>
      </c>
      <c r="BD125" s="113" t="s">
        <v>157</v>
      </c>
    </row>
    <row r="126" spans="2:56" s="1" customFormat="1" ht="16.5" customHeight="1">
      <c r="B126" s="106"/>
      <c r="C126" s="107" t="s">
        <v>136</v>
      </c>
      <c r="D126" s="107" t="s">
        <v>118</v>
      </c>
      <c r="E126" s="108" t="s">
        <v>1667</v>
      </c>
      <c r="F126" s="109" t="s">
        <v>1668</v>
      </c>
      <c r="G126" s="110" t="s">
        <v>1501</v>
      </c>
      <c r="H126" s="111"/>
      <c r="I126" s="112">
        <v>710</v>
      </c>
      <c r="J126" s="154">
        <f t="shared" si="0"/>
        <v>0</v>
      </c>
      <c r="K126" s="147"/>
      <c r="L126" s="147"/>
      <c r="M126" s="184"/>
      <c r="N126" s="161">
        <f t="shared" si="2"/>
        <v>0</v>
      </c>
      <c r="O126" s="159">
        <f t="shared" si="3"/>
        <v>0</v>
      </c>
      <c r="P126" s="160">
        <f t="shared" si="4"/>
        <v>0</v>
      </c>
      <c r="AI126" s="113" t="s">
        <v>122</v>
      </c>
      <c r="AK126" s="113" t="s">
        <v>118</v>
      </c>
      <c r="AL126" s="113" t="s">
        <v>65</v>
      </c>
      <c r="AP126" s="17" t="s">
        <v>116</v>
      </c>
      <c r="AV126" s="114" t="e">
        <f>IF(#REF!="základní",J126,0)</f>
        <v>#REF!</v>
      </c>
      <c r="AW126" s="114" t="e">
        <f>IF(#REF!="snížená",J126,0)</f>
        <v>#REF!</v>
      </c>
      <c r="AX126" s="114" t="e">
        <f>IF(#REF!="zákl. přenesená",J126,0)</f>
        <v>#REF!</v>
      </c>
      <c r="AY126" s="114" t="e">
        <f>IF(#REF!="sníž. přenesená",J126,0)</f>
        <v>#REF!</v>
      </c>
      <c r="AZ126" s="114" t="e">
        <f>IF(#REF!="nulová",J126,0)</f>
        <v>#REF!</v>
      </c>
      <c r="BA126" s="17" t="s">
        <v>65</v>
      </c>
      <c r="BB126" s="114">
        <f t="shared" si="1"/>
        <v>0</v>
      </c>
      <c r="BC126" s="17" t="s">
        <v>122</v>
      </c>
      <c r="BD126" s="113" t="s">
        <v>7</v>
      </c>
    </row>
    <row r="127" spans="2:56" s="1" customFormat="1" ht="16.5" customHeight="1">
      <c r="B127" s="106"/>
      <c r="C127" s="107" t="s">
        <v>144</v>
      </c>
      <c r="D127" s="107" t="s">
        <v>118</v>
      </c>
      <c r="E127" s="108" t="s">
        <v>1669</v>
      </c>
      <c r="F127" s="109" t="s">
        <v>1670</v>
      </c>
      <c r="G127" s="110" t="s">
        <v>1501</v>
      </c>
      <c r="H127" s="111"/>
      <c r="I127" s="112">
        <v>619</v>
      </c>
      <c r="J127" s="154">
        <f t="shared" si="0"/>
        <v>0</v>
      </c>
      <c r="K127" s="147"/>
      <c r="L127" s="147"/>
      <c r="M127" s="184"/>
      <c r="N127" s="161">
        <f t="shared" si="2"/>
        <v>0</v>
      </c>
      <c r="O127" s="159">
        <f t="shared" si="3"/>
        <v>0</v>
      </c>
      <c r="P127" s="160">
        <f t="shared" si="4"/>
        <v>0</v>
      </c>
      <c r="AI127" s="113" t="s">
        <v>122</v>
      </c>
      <c r="AK127" s="113" t="s">
        <v>118</v>
      </c>
      <c r="AL127" s="113" t="s">
        <v>65</v>
      </c>
      <c r="AP127" s="17" t="s">
        <v>116</v>
      </c>
      <c r="AV127" s="114" t="e">
        <f>IF(#REF!="základní",J127,0)</f>
        <v>#REF!</v>
      </c>
      <c r="AW127" s="114" t="e">
        <f>IF(#REF!="snížená",J127,0)</f>
        <v>#REF!</v>
      </c>
      <c r="AX127" s="114" t="e">
        <f>IF(#REF!="zákl. přenesená",J127,0)</f>
        <v>#REF!</v>
      </c>
      <c r="AY127" s="114" t="e">
        <f>IF(#REF!="sníž. přenesená",J127,0)</f>
        <v>#REF!</v>
      </c>
      <c r="AZ127" s="114" t="e">
        <f>IF(#REF!="nulová",J127,0)</f>
        <v>#REF!</v>
      </c>
      <c r="BA127" s="17" t="s">
        <v>65</v>
      </c>
      <c r="BB127" s="114">
        <f t="shared" si="1"/>
        <v>0</v>
      </c>
      <c r="BC127" s="17" t="s">
        <v>122</v>
      </c>
      <c r="BD127" s="113" t="s">
        <v>168</v>
      </c>
    </row>
    <row r="128" spans="2:56" s="1" customFormat="1" ht="16.5" customHeight="1">
      <c r="B128" s="106"/>
      <c r="C128" s="107" t="s">
        <v>140</v>
      </c>
      <c r="D128" s="107" t="s">
        <v>118</v>
      </c>
      <c r="E128" s="108" t="s">
        <v>1671</v>
      </c>
      <c r="F128" s="109" t="s">
        <v>1672</v>
      </c>
      <c r="G128" s="110" t="s">
        <v>1501</v>
      </c>
      <c r="H128" s="111"/>
      <c r="I128" s="112">
        <v>1126</v>
      </c>
      <c r="J128" s="154">
        <f t="shared" si="0"/>
        <v>0</v>
      </c>
      <c r="K128" s="147"/>
      <c r="L128" s="147"/>
      <c r="M128" s="184"/>
      <c r="N128" s="161">
        <f t="shared" si="2"/>
        <v>0</v>
      </c>
      <c r="O128" s="159">
        <f t="shared" si="3"/>
        <v>0</v>
      </c>
      <c r="P128" s="160">
        <f t="shared" si="4"/>
        <v>0</v>
      </c>
      <c r="AI128" s="113" t="s">
        <v>122</v>
      </c>
      <c r="AK128" s="113" t="s">
        <v>118</v>
      </c>
      <c r="AL128" s="113" t="s">
        <v>65</v>
      </c>
      <c r="AP128" s="17" t="s">
        <v>116</v>
      </c>
      <c r="AV128" s="114" t="e">
        <f>IF(#REF!="základní",J128,0)</f>
        <v>#REF!</v>
      </c>
      <c r="AW128" s="114" t="e">
        <f>IF(#REF!="snížená",J128,0)</f>
        <v>#REF!</v>
      </c>
      <c r="AX128" s="114" t="e">
        <f>IF(#REF!="zákl. přenesená",J128,0)</f>
        <v>#REF!</v>
      </c>
      <c r="AY128" s="114" t="e">
        <f>IF(#REF!="sníž. přenesená",J128,0)</f>
        <v>#REF!</v>
      </c>
      <c r="AZ128" s="114" t="e">
        <f>IF(#REF!="nulová",J128,0)</f>
        <v>#REF!</v>
      </c>
      <c r="BA128" s="17" t="s">
        <v>65</v>
      </c>
      <c r="BB128" s="114">
        <f t="shared" si="1"/>
        <v>0</v>
      </c>
      <c r="BC128" s="17" t="s">
        <v>122</v>
      </c>
      <c r="BD128" s="113" t="s">
        <v>174</v>
      </c>
    </row>
    <row r="129" spans="2:56" s="1" customFormat="1" ht="16.5" customHeight="1">
      <c r="B129" s="106"/>
      <c r="C129" s="107" t="s">
        <v>152</v>
      </c>
      <c r="D129" s="107" t="s">
        <v>118</v>
      </c>
      <c r="E129" s="108" t="s">
        <v>1673</v>
      </c>
      <c r="F129" s="109" t="s">
        <v>1674</v>
      </c>
      <c r="G129" s="110" t="s">
        <v>1501</v>
      </c>
      <c r="H129" s="111"/>
      <c r="I129" s="112">
        <v>2596</v>
      </c>
      <c r="J129" s="154">
        <f t="shared" si="0"/>
        <v>0</v>
      </c>
      <c r="K129" s="147"/>
      <c r="L129" s="147"/>
      <c r="M129" s="184"/>
      <c r="N129" s="161">
        <f t="shared" si="2"/>
        <v>0</v>
      </c>
      <c r="O129" s="159">
        <f t="shared" si="3"/>
        <v>0</v>
      </c>
      <c r="P129" s="160">
        <f t="shared" si="4"/>
        <v>0</v>
      </c>
      <c r="AI129" s="113" t="s">
        <v>122</v>
      </c>
      <c r="AK129" s="113" t="s">
        <v>118</v>
      </c>
      <c r="AL129" s="113" t="s">
        <v>65</v>
      </c>
      <c r="AP129" s="17" t="s">
        <v>116</v>
      </c>
      <c r="AV129" s="114" t="e">
        <f>IF(#REF!="základní",J129,0)</f>
        <v>#REF!</v>
      </c>
      <c r="AW129" s="114" t="e">
        <f>IF(#REF!="snížená",J129,0)</f>
        <v>#REF!</v>
      </c>
      <c r="AX129" s="114" t="e">
        <f>IF(#REF!="zákl. přenesená",J129,0)</f>
        <v>#REF!</v>
      </c>
      <c r="AY129" s="114" t="e">
        <f>IF(#REF!="sníž. přenesená",J129,0)</f>
        <v>#REF!</v>
      </c>
      <c r="AZ129" s="114" t="e">
        <f>IF(#REF!="nulová",J129,0)</f>
        <v>#REF!</v>
      </c>
      <c r="BA129" s="17" t="s">
        <v>65</v>
      </c>
      <c r="BB129" s="114">
        <f t="shared" si="1"/>
        <v>0</v>
      </c>
      <c r="BC129" s="17" t="s">
        <v>122</v>
      </c>
      <c r="BD129" s="113" t="s">
        <v>179</v>
      </c>
    </row>
    <row r="130" spans="2:56" s="1" customFormat="1" ht="21.75" customHeight="1">
      <c r="B130" s="106"/>
      <c r="C130" s="107" t="s">
        <v>157</v>
      </c>
      <c r="D130" s="107" t="s">
        <v>118</v>
      </c>
      <c r="E130" s="108" t="s">
        <v>1675</v>
      </c>
      <c r="F130" s="109" t="s">
        <v>1676</v>
      </c>
      <c r="G130" s="110" t="s">
        <v>1501</v>
      </c>
      <c r="H130" s="111"/>
      <c r="I130" s="112">
        <v>1004</v>
      </c>
      <c r="J130" s="154">
        <f t="shared" si="0"/>
        <v>0</v>
      </c>
      <c r="K130" s="147"/>
      <c r="L130" s="147"/>
      <c r="M130" s="184"/>
      <c r="N130" s="161">
        <f t="shared" si="2"/>
        <v>0</v>
      </c>
      <c r="O130" s="159">
        <f t="shared" si="3"/>
        <v>0</v>
      </c>
      <c r="P130" s="160">
        <f t="shared" si="4"/>
        <v>0</v>
      </c>
      <c r="AI130" s="113" t="s">
        <v>122</v>
      </c>
      <c r="AK130" s="113" t="s">
        <v>118</v>
      </c>
      <c r="AL130" s="113" t="s">
        <v>65</v>
      </c>
      <c r="AP130" s="17" t="s">
        <v>116</v>
      </c>
      <c r="AV130" s="114" t="e">
        <f>IF(#REF!="základní",J130,0)</f>
        <v>#REF!</v>
      </c>
      <c r="AW130" s="114" t="e">
        <f>IF(#REF!="snížená",J130,0)</f>
        <v>#REF!</v>
      </c>
      <c r="AX130" s="114" t="e">
        <f>IF(#REF!="zákl. přenesená",J130,0)</f>
        <v>#REF!</v>
      </c>
      <c r="AY130" s="114" t="e">
        <f>IF(#REF!="sníž. přenesená",J130,0)</f>
        <v>#REF!</v>
      </c>
      <c r="AZ130" s="114" t="e">
        <f>IF(#REF!="nulová",J130,0)</f>
        <v>#REF!</v>
      </c>
      <c r="BA130" s="17" t="s">
        <v>65</v>
      </c>
      <c r="BB130" s="114">
        <f t="shared" si="1"/>
        <v>0</v>
      </c>
      <c r="BC130" s="17" t="s">
        <v>122</v>
      </c>
      <c r="BD130" s="113" t="s">
        <v>184</v>
      </c>
    </row>
    <row r="131" spans="2:56" s="1" customFormat="1" ht="16.5" customHeight="1">
      <c r="B131" s="106"/>
      <c r="C131" s="107" t="s">
        <v>162</v>
      </c>
      <c r="D131" s="107" t="s">
        <v>118</v>
      </c>
      <c r="E131" s="108" t="s">
        <v>1677</v>
      </c>
      <c r="F131" s="109" t="s">
        <v>1678</v>
      </c>
      <c r="G131" s="110" t="s">
        <v>1501</v>
      </c>
      <c r="H131" s="111"/>
      <c r="I131" s="112">
        <v>898</v>
      </c>
      <c r="J131" s="154">
        <f t="shared" si="0"/>
        <v>0</v>
      </c>
      <c r="K131" s="147"/>
      <c r="L131" s="147"/>
      <c r="M131" s="184"/>
      <c r="N131" s="161">
        <f t="shared" si="2"/>
        <v>0</v>
      </c>
      <c r="O131" s="159">
        <f t="shared" si="3"/>
        <v>0</v>
      </c>
      <c r="P131" s="160">
        <f t="shared" si="4"/>
        <v>0</v>
      </c>
      <c r="AI131" s="113" t="s">
        <v>122</v>
      </c>
      <c r="AK131" s="113" t="s">
        <v>118</v>
      </c>
      <c r="AL131" s="113" t="s">
        <v>65</v>
      </c>
      <c r="AP131" s="17" t="s">
        <v>116</v>
      </c>
      <c r="AV131" s="114" t="e">
        <f>IF(#REF!="základní",J131,0)</f>
        <v>#REF!</v>
      </c>
      <c r="AW131" s="114" t="e">
        <f>IF(#REF!="snížená",J131,0)</f>
        <v>#REF!</v>
      </c>
      <c r="AX131" s="114" t="e">
        <f>IF(#REF!="zákl. přenesená",J131,0)</f>
        <v>#REF!</v>
      </c>
      <c r="AY131" s="114" t="e">
        <f>IF(#REF!="sníž. přenesená",J131,0)</f>
        <v>#REF!</v>
      </c>
      <c r="AZ131" s="114" t="e">
        <f>IF(#REF!="nulová",J131,0)</f>
        <v>#REF!</v>
      </c>
      <c r="BA131" s="17" t="s">
        <v>65</v>
      </c>
      <c r="BB131" s="114">
        <f t="shared" si="1"/>
        <v>0</v>
      </c>
      <c r="BC131" s="17" t="s">
        <v>122</v>
      </c>
      <c r="BD131" s="113" t="s">
        <v>188</v>
      </c>
    </row>
    <row r="132" spans="2:56" s="1" customFormat="1" ht="16.5" customHeight="1">
      <c r="B132" s="106"/>
      <c r="C132" s="107" t="s">
        <v>7</v>
      </c>
      <c r="D132" s="107" t="s">
        <v>118</v>
      </c>
      <c r="E132" s="108" t="s">
        <v>1679</v>
      </c>
      <c r="F132" s="109" t="s">
        <v>1680</v>
      </c>
      <c r="G132" s="110" t="s">
        <v>1501</v>
      </c>
      <c r="H132" s="111"/>
      <c r="I132" s="112">
        <v>1175</v>
      </c>
      <c r="J132" s="154">
        <f t="shared" si="0"/>
        <v>0</v>
      </c>
      <c r="K132" s="147"/>
      <c r="L132" s="147"/>
      <c r="M132" s="184"/>
      <c r="N132" s="161">
        <f t="shared" si="2"/>
        <v>0</v>
      </c>
      <c r="O132" s="159">
        <f t="shared" si="3"/>
        <v>0</v>
      </c>
      <c r="P132" s="160">
        <f t="shared" si="4"/>
        <v>0</v>
      </c>
      <c r="AI132" s="113" t="s">
        <v>122</v>
      </c>
      <c r="AK132" s="113" t="s">
        <v>118</v>
      </c>
      <c r="AL132" s="113" t="s">
        <v>65</v>
      </c>
      <c r="AP132" s="17" t="s">
        <v>116</v>
      </c>
      <c r="AV132" s="114" t="e">
        <f>IF(#REF!="základní",J132,0)</f>
        <v>#REF!</v>
      </c>
      <c r="AW132" s="114" t="e">
        <f>IF(#REF!="snížená",J132,0)</f>
        <v>#REF!</v>
      </c>
      <c r="AX132" s="114" t="e">
        <f>IF(#REF!="zákl. přenesená",J132,0)</f>
        <v>#REF!</v>
      </c>
      <c r="AY132" s="114" t="e">
        <f>IF(#REF!="sníž. přenesená",J132,0)</f>
        <v>#REF!</v>
      </c>
      <c r="AZ132" s="114" t="e">
        <f>IF(#REF!="nulová",J132,0)</f>
        <v>#REF!</v>
      </c>
      <c r="BA132" s="17" t="s">
        <v>65</v>
      </c>
      <c r="BB132" s="114">
        <f t="shared" si="1"/>
        <v>0</v>
      </c>
      <c r="BC132" s="17" t="s">
        <v>122</v>
      </c>
      <c r="BD132" s="113" t="s">
        <v>199</v>
      </c>
    </row>
    <row r="133" spans="2:56" s="1" customFormat="1" ht="16.5" customHeight="1">
      <c r="B133" s="106"/>
      <c r="C133" s="107" t="s">
        <v>170</v>
      </c>
      <c r="D133" s="107" t="s">
        <v>118</v>
      </c>
      <c r="E133" s="108" t="s">
        <v>1681</v>
      </c>
      <c r="F133" s="109" t="s">
        <v>1682</v>
      </c>
      <c r="G133" s="110" t="s">
        <v>1501</v>
      </c>
      <c r="H133" s="111"/>
      <c r="I133" s="112">
        <v>701</v>
      </c>
      <c r="J133" s="154">
        <f t="shared" si="0"/>
        <v>0</v>
      </c>
      <c r="K133" s="147"/>
      <c r="L133" s="147"/>
      <c r="M133" s="184"/>
      <c r="N133" s="161">
        <f t="shared" si="2"/>
        <v>0</v>
      </c>
      <c r="O133" s="159">
        <f t="shared" si="3"/>
        <v>0</v>
      </c>
      <c r="P133" s="160">
        <f t="shared" si="4"/>
        <v>0</v>
      </c>
      <c r="AI133" s="113" t="s">
        <v>122</v>
      </c>
      <c r="AK133" s="113" t="s">
        <v>118</v>
      </c>
      <c r="AL133" s="113" t="s">
        <v>65</v>
      </c>
      <c r="AP133" s="17" t="s">
        <v>116</v>
      </c>
      <c r="AV133" s="114" t="e">
        <f>IF(#REF!="základní",J133,0)</f>
        <v>#REF!</v>
      </c>
      <c r="AW133" s="114" t="e">
        <f>IF(#REF!="snížená",J133,0)</f>
        <v>#REF!</v>
      </c>
      <c r="AX133" s="114" t="e">
        <f>IF(#REF!="zákl. přenesená",J133,0)</f>
        <v>#REF!</v>
      </c>
      <c r="AY133" s="114" t="e">
        <f>IF(#REF!="sníž. přenesená",J133,0)</f>
        <v>#REF!</v>
      </c>
      <c r="AZ133" s="114" t="e">
        <f>IF(#REF!="nulová",J133,0)</f>
        <v>#REF!</v>
      </c>
      <c r="BA133" s="17" t="s">
        <v>65</v>
      </c>
      <c r="BB133" s="114">
        <f t="shared" si="1"/>
        <v>0</v>
      </c>
      <c r="BC133" s="17" t="s">
        <v>122</v>
      </c>
      <c r="BD133" s="113" t="s">
        <v>203</v>
      </c>
    </row>
    <row r="134" spans="2:56" s="1" customFormat="1" ht="16.5" customHeight="1">
      <c r="B134" s="106"/>
      <c r="C134" s="107" t="s">
        <v>168</v>
      </c>
      <c r="D134" s="107" t="s">
        <v>118</v>
      </c>
      <c r="E134" s="108" t="s">
        <v>1683</v>
      </c>
      <c r="F134" s="109" t="s">
        <v>1684</v>
      </c>
      <c r="G134" s="110" t="s">
        <v>1501</v>
      </c>
      <c r="H134" s="111"/>
      <c r="I134" s="112">
        <v>1143</v>
      </c>
      <c r="J134" s="154">
        <f t="shared" si="0"/>
        <v>0</v>
      </c>
      <c r="K134" s="147"/>
      <c r="L134" s="147"/>
      <c r="M134" s="184"/>
      <c r="N134" s="161">
        <f t="shared" si="2"/>
        <v>0</v>
      </c>
      <c r="O134" s="159">
        <f t="shared" si="3"/>
        <v>0</v>
      </c>
      <c r="P134" s="160">
        <f t="shared" si="4"/>
        <v>0</v>
      </c>
      <c r="AI134" s="113" t="s">
        <v>122</v>
      </c>
      <c r="AK134" s="113" t="s">
        <v>118</v>
      </c>
      <c r="AL134" s="113" t="s">
        <v>65</v>
      </c>
      <c r="AP134" s="17" t="s">
        <v>116</v>
      </c>
      <c r="AV134" s="114" t="e">
        <f>IF(#REF!="základní",J134,0)</f>
        <v>#REF!</v>
      </c>
      <c r="AW134" s="114" t="e">
        <f>IF(#REF!="snížená",J134,0)</f>
        <v>#REF!</v>
      </c>
      <c r="AX134" s="114" t="e">
        <f>IF(#REF!="zákl. přenesená",J134,0)</f>
        <v>#REF!</v>
      </c>
      <c r="AY134" s="114" t="e">
        <f>IF(#REF!="sníž. přenesená",J134,0)</f>
        <v>#REF!</v>
      </c>
      <c r="AZ134" s="114" t="e">
        <f>IF(#REF!="nulová",J134,0)</f>
        <v>#REF!</v>
      </c>
      <c r="BA134" s="17" t="s">
        <v>65</v>
      </c>
      <c r="BB134" s="114">
        <f t="shared" si="1"/>
        <v>0</v>
      </c>
      <c r="BC134" s="17" t="s">
        <v>122</v>
      </c>
      <c r="BD134" s="113" t="s">
        <v>208</v>
      </c>
    </row>
    <row r="135" spans="2:56" s="1" customFormat="1" ht="16.5" customHeight="1">
      <c r="B135" s="106"/>
      <c r="C135" s="107" t="s">
        <v>181</v>
      </c>
      <c r="D135" s="107" t="s">
        <v>118</v>
      </c>
      <c r="E135" s="108" t="s">
        <v>1685</v>
      </c>
      <c r="F135" s="109" t="s">
        <v>1686</v>
      </c>
      <c r="G135" s="110" t="s">
        <v>1501</v>
      </c>
      <c r="H135" s="111"/>
      <c r="I135" s="112">
        <v>401</v>
      </c>
      <c r="J135" s="154">
        <f t="shared" si="0"/>
        <v>0</v>
      </c>
      <c r="K135" s="147"/>
      <c r="L135" s="147"/>
      <c r="M135" s="184"/>
      <c r="N135" s="161">
        <f t="shared" si="2"/>
        <v>0</v>
      </c>
      <c r="O135" s="159">
        <f t="shared" si="3"/>
        <v>0</v>
      </c>
      <c r="P135" s="160">
        <f t="shared" si="4"/>
        <v>0</v>
      </c>
      <c r="AI135" s="113" t="s">
        <v>122</v>
      </c>
      <c r="AK135" s="113" t="s">
        <v>118</v>
      </c>
      <c r="AL135" s="113" t="s">
        <v>65</v>
      </c>
      <c r="AP135" s="17" t="s">
        <v>116</v>
      </c>
      <c r="AV135" s="114" t="e">
        <f>IF(#REF!="základní",J135,0)</f>
        <v>#REF!</v>
      </c>
      <c r="AW135" s="114" t="e">
        <f>IF(#REF!="snížená",J135,0)</f>
        <v>#REF!</v>
      </c>
      <c r="AX135" s="114" t="e">
        <f>IF(#REF!="zákl. přenesená",J135,0)</f>
        <v>#REF!</v>
      </c>
      <c r="AY135" s="114" t="e">
        <f>IF(#REF!="sníž. přenesená",J135,0)</f>
        <v>#REF!</v>
      </c>
      <c r="AZ135" s="114" t="e">
        <f>IF(#REF!="nulová",J135,0)</f>
        <v>#REF!</v>
      </c>
      <c r="BA135" s="17" t="s">
        <v>65</v>
      </c>
      <c r="BB135" s="114">
        <f t="shared" si="1"/>
        <v>0</v>
      </c>
      <c r="BC135" s="17" t="s">
        <v>122</v>
      </c>
      <c r="BD135" s="113" t="s">
        <v>213</v>
      </c>
    </row>
    <row r="136" spans="2:56" s="1" customFormat="1" ht="16.5" customHeight="1">
      <c r="B136" s="106"/>
      <c r="C136" s="107" t="s">
        <v>174</v>
      </c>
      <c r="D136" s="107" t="s">
        <v>118</v>
      </c>
      <c r="E136" s="108" t="s">
        <v>1687</v>
      </c>
      <c r="F136" s="109" t="s">
        <v>1688</v>
      </c>
      <c r="G136" s="110" t="s">
        <v>1501</v>
      </c>
      <c r="H136" s="111"/>
      <c r="I136" s="112">
        <v>400</v>
      </c>
      <c r="J136" s="154">
        <f t="shared" si="0"/>
        <v>0</v>
      </c>
      <c r="K136" s="147"/>
      <c r="L136" s="147"/>
      <c r="M136" s="184"/>
      <c r="N136" s="161">
        <f t="shared" si="2"/>
        <v>0</v>
      </c>
      <c r="O136" s="159">
        <f t="shared" si="3"/>
        <v>0</v>
      </c>
      <c r="P136" s="160">
        <f t="shared" si="4"/>
        <v>0</v>
      </c>
      <c r="AI136" s="113" t="s">
        <v>122</v>
      </c>
      <c r="AK136" s="113" t="s">
        <v>118</v>
      </c>
      <c r="AL136" s="113" t="s">
        <v>65</v>
      </c>
      <c r="AP136" s="17" t="s">
        <v>116</v>
      </c>
      <c r="AV136" s="114" t="e">
        <f>IF(#REF!="základní",J136,0)</f>
        <v>#REF!</v>
      </c>
      <c r="AW136" s="114" t="e">
        <f>IF(#REF!="snížená",J136,0)</f>
        <v>#REF!</v>
      </c>
      <c r="AX136" s="114" t="e">
        <f>IF(#REF!="zákl. přenesená",J136,0)</f>
        <v>#REF!</v>
      </c>
      <c r="AY136" s="114" t="e">
        <f>IF(#REF!="sníž. přenesená",J136,0)</f>
        <v>#REF!</v>
      </c>
      <c r="AZ136" s="114" t="e">
        <f>IF(#REF!="nulová",J136,0)</f>
        <v>#REF!</v>
      </c>
      <c r="BA136" s="17" t="s">
        <v>65</v>
      </c>
      <c r="BB136" s="114">
        <f t="shared" si="1"/>
        <v>0</v>
      </c>
      <c r="BC136" s="17" t="s">
        <v>122</v>
      </c>
      <c r="BD136" s="113" t="s">
        <v>217</v>
      </c>
    </row>
    <row r="137" spans="2:56" s="1" customFormat="1" ht="16.5" customHeight="1">
      <c r="B137" s="106"/>
      <c r="C137" s="107" t="s">
        <v>196</v>
      </c>
      <c r="D137" s="107" t="s">
        <v>118</v>
      </c>
      <c r="E137" s="108" t="s">
        <v>1689</v>
      </c>
      <c r="F137" s="109" t="s">
        <v>1690</v>
      </c>
      <c r="G137" s="110" t="s">
        <v>1501</v>
      </c>
      <c r="H137" s="111"/>
      <c r="I137" s="112">
        <v>122</v>
      </c>
      <c r="J137" s="154">
        <f t="shared" si="0"/>
        <v>0</v>
      </c>
      <c r="K137" s="147"/>
      <c r="L137" s="147"/>
      <c r="M137" s="184"/>
      <c r="N137" s="161">
        <f t="shared" si="2"/>
        <v>0</v>
      </c>
      <c r="O137" s="159">
        <f t="shared" si="3"/>
        <v>0</v>
      </c>
      <c r="P137" s="160">
        <f t="shared" si="4"/>
        <v>0</v>
      </c>
      <c r="AI137" s="113" t="s">
        <v>122</v>
      </c>
      <c r="AK137" s="113" t="s">
        <v>118</v>
      </c>
      <c r="AL137" s="113" t="s">
        <v>65</v>
      </c>
      <c r="AP137" s="17" t="s">
        <v>116</v>
      </c>
      <c r="AV137" s="114" t="e">
        <f>IF(#REF!="základní",J137,0)</f>
        <v>#REF!</v>
      </c>
      <c r="AW137" s="114" t="e">
        <f>IF(#REF!="snížená",J137,0)</f>
        <v>#REF!</v>
      </c>
      <c r="AX137" s="114" t="e">
        <f>IF(#REF!="zákl. přenesená",J137,0)</f>
        <v>#REF!</v>
      </c>
      <c r="AY137" s="114" t="e">
        <f>IF(#REF!="sníž. přenesená",J137,0)</f>
        <v>#REF!</v>
      </c>
      <c r="AZ137" s="114" t="e">
        <f>IF(#REF!="nulová",J137,0)</f>
        <v>#REF!</v>
      </c>
      <c r="BA137" s="17" t="s">
        <v>65</v>
      </c>
      <c r="BB137" s="114">
        <f t="shared" si="1"/>
        <v>0</v>
      </c>
      <c r="BC137" s="17" t="s">
        <v>122</v>
      </c>
      <c r="BD137" s="113" t="s">
        <v>221</v>
      </c>
    </row>
    <row r="138" spans="2:56" s="1" customFormat="1" ht="16.5" customHeight="1">
      <c r="B138" s="106"/>
      <c r="C138" s="107" t="s">
        <v>179</v>
      </c>
      <c r="D138" s="107" t="s">
        <v>118</v>
      </c>
      <c r="E138" s="108" t="s">
        <v>1691</v>
      </c>
      <c r="F138" s="109" t="s">
        <v>1692</v>
      </c>
      <c r="G138" s="110" t="s">
        <v>1501</v>
      </c>
      <c r="H138" s="111"/>
      <c r="I138" s="112">
        <v>1260</v>
      </c>
      <c r="J138" s="154">
        <f t="shared" si="0"/>
        <v>0</v>
      </c>
      <c r="K138" s="147"/>
      <c r="L138" s="147"/>
      <c r="M138" s="184"/>
      <c r="N138" s="161">
        <f t="shared" si="2"/>
        <v>0</v>
      </c>
      <c r="O138" s="159">
        <f t="shared" si="3"/>
        <v>0</v>
      </c>
      <c r="P138" s="160">
        <f t="shared" si="4"/>
        <v>0</v>
      </c>
      <c r="AI138" s="113" t="s">
        <v>122</v>
      </c>
      <c r="AK138" s="113" t="s">
        <v>118</v>
      </c>
      <c r="AL138" s="113" t="s">
        <v>65</v>
      </c>
      <c r="AP138" s="17" t="s">
        <v>116</v>
      </c>
      <c r="AV138" s="114" t="e">
        <f>IF(#REF!="základní",J138,0)</f>
        <v>#REF!</v>
      </c>
      <c r="AW138" s="114" t="e">
        <f>IF(#REF!="snížená",J138,0)</f>
        <v>#REF!</v>
      </c>
      <c r="AX138" s="114" t="e">
        <f>IF(#REF!="zákl. přenesená",J138,0)</f>
        <v>#REF!</v>
      </c>
      <c r="AY138" s="114" t="e">
        <f>IF(#REF!="sníž. přenesená",J138,0)</f>
        <v>#REF!</v>
      </c>
      <c r="AZ138" s="114" t="e">
        <f>IF(#REF!="nulová",J138,0)</f>
        <v>#REF!</v>
      </c>
      <c r="BA138" s="17" t="s">
        <v>65</v>
      </c>
      <c r="BB138" s="114">
        <f t="shared" si="1"/>
        <v>0</v>
      </c>
      <c r="BC138" s="17" t="s">
        <v>122</v>
      </c>
      <c r="BD138" s="113" t="s">
        <v>227</v>
      </c>
    </row>
    <row r="139" spans="2:56" s="1" customFormat="1" ht="16.5" customHeight="1">
      <c r="B139" s="106"/>
      <c r="C139" s="107" t="s">
        <v>205</v>
      </c>
      <c r="D139" s="107" t="s">
        <v>118</v>
      </c>
      <c r="E139" s="108" t="s">
        <v>1693</v>
      </c>
      <c r="F139" s="109" t="s">
        <v>1694</v>
      </c>
      <c r="G139" s="110" t="s">
        <v>1501</v>
      </c>
      <c r="H139" s="111"/>
      <c r="I139" s="112">
        <v>4770</v>
      </c>
      <c r="J139" s="154">
        <f t="shared" si="0"/>
        <v>0</v>
      </c>
      <c r="K139" s="147"/>
      <c r="L139" s="147"/>
      <c r="M139" s="184"/>
      <c r="N139" s="161">
        <f t="shared" si="2"/>
        <v>0</v>
      </c>
      <c r="O139" s="159">
        <f t="shared" si="3"/>
        <v>0</v>
      </c>
      <c r="P139" s="160">
        <f t="shared" si="4"/>
        <v>0</v>
      </c>
      <c r="AI139" s="113" t="s">
        <v>122</v>
      </c>
      <c r="AK139" s="113" t="s">
        <v>118</v>
      </c>
      <c r="AL139" s="113" t="s">
        <v>65</v>
      </c>
      <c r="AP139" s="17" t="s">
        <v>116</v>
      </c>
      <c r="AV139" s="114" t="e">
        <f>IF(#REF!="základní",J139,0)</f>
        <v>#REF!</v>
      </c>
      <c r="AW139" s="114" t="e">
        <f>IF(#REF!="snížená",J139,0)</f>
        <v>#REF!</v>
      </c>
      <c r="AX139" s="114" t="e">
        <f>IF(#REF!="zákl. přenesená",J139,0)</f>
        <v>#REF!</v>
      </c>
      <c r="AY139" s="114" t="e">
        <f>IF(#REF!="sníž. přenesená",J139,0)</f>
        <v>#REF!</v>
      </c>
      <c r="AZ139" s="114" t="e">
        <f>IF(#REF!="nulová",J139,0)</f>
        <v>#REF!</v>
      </c>
      <c r="BA139" s="17" t="s">
        <v>65</v>
      </c>
      <c r="BB139" s="114">
        <f t="shared" si="1"/>
        <v>0</v>
      </c>
      <c r="BC139" s="17" t="s">
        <v>122</v>
      </c>
      <c r="BD139" s="113" t="s">
        <v>231</v>
      </c>
    </row>
    <row r="140" spans="2:56" s="1" customFormat="1" ht="16.5" customHeight="1">
      <c r="B140" s="106"/>
      <c r="C140" s="107" t="s">
        <v>184</v>
      </c>
      <c r="D140" s="107" t="s">
        <v>118</v>
      </c>
      <c r="E140" s="108" t="s">
        <v>1695</v>
      </c>
      <c r="F140" s="109" t="s">
        <v>1696</v>
      </c>
      <c r="G140" s="110" t="s">
        <v>1501</v>
      </c>
      <c r="H140" s="111"/>
      <c r="I140" s="112">
        <v>841</v>
      </c>
      <c r="J140" s="154">
        <f t="shared" si="0"/>
        <v>0</v>
      </c>
      <c r="K140" s="147"/>
      <c r="L140" s="147"/>
      <c r="M140" s="184"/>
      <c r="N140" s="161">
        <f t="shared" si="2"/>
        <v>0</v>
      </c>
      <c r="O140" s="159">
        <f t="shared" si="3"/>
        <v>0</v>
      </c>
      <c r="P140" s="160">
        <f t="shared" si="4"/>
        <v>0</v>
      </c>
      <c r="AI140" s="113" t="s">
        <v>122</v>
      </c>
      <c r="AK140" s="113" t="s">
        <v>118</v>
      </c>
      <c r="AL140" s="113" t="s">
        <v>65</v>
      </c>
      <c r="AP140" s="17" t="s">
        <v>116</v>
      </c>
      <c r="AV140" s="114" t="e">
        <f>IF(#REF!="základní",J140,0)</f>
        <v>#REF!</v>
      </c>
      <c r="AW140" s="114" t="e">
        <f>IF(#REF!="snížená",J140,0)</f>
        <v>#REF!</v>
      </c>
      <c r="AX140" s="114" t="e">
        <f>IF(#REF!="zákl. přenesená",J140,0)</f>
        <v>#REF!</v>
      </c>
      <c r="AY140" s="114" t="e">
        <f>IF(#REF!="sníž. přenesená",J140,0)</f>
        <v>#REF!</v>
      </c>
      <c r="AZ140" s="114" t="e">
        <f>IF(#REF!="nulová",J140,0)</f>
        <v>#REF!</v>
      </c>
      <c r="BA140" s="17" t="s">
        <v>65</v>
      </c>
      <c r="BB140" s="114">
        <f t="shared" si="1"/>
        <v>0</v>
      </c>
      <c r="BC140" s="17" t="s">
        <v>122</v>
      </c>
      <c r="BD140" s="113" t="s">
        <v>237</v>
      </c>
    </row>
    <row r="141" spans="2:56" s="1" customFormat="1" ht="16.5" customHeight="1">
      <c r="B141" s="106"/>
      <c r="C141" s="107" t="s">
        <v>6</v>
      </c>
      <c r="D141" s="107" t="s">
        <v>118</v>
      </c>
      <c r="E141" s="108" t="s">
        <v>1697</v>
      </c>
      <c r="F141" s="109" t="s">
        <v>1698</v>
      </c>
      <c r="G141" s="110" t="s">
        <v>1501</v>
      </c>
      <c r="H141" s="111"/>
      <c r="I141" s="112">
        <v>831</v>
      </c>
      <c r="J141" s="154">
        <f t="shared" si="0"/>
        <v>0</v>
      </c>
      <c r="K141" s="147"/>
      <c r="L141" s="147"/>
      <c r="M141" s="184"/>
      <c r="N141" s="161">
        <f t="shared" si="2"/>
        <v>0</v>
      </c>
      <c r="O141" s="159">
        <f t="shared" si="3"/>
        <v>0</v>
      </c>
      <c r="P141" s="160">
        <f t="shared" si="4"/>
        <v>0</v>
      </c>
      <c r="AI141" s="113" t="s">
        <v>122</v>
      </c>
      <c r="AK141" s="113" t="s">
        <v>118</v>
      </c>
      <c r="AL141" s="113" t="s">
        <v>65</v>
      </c>
      <c r="AP141" s="17" t="s">
        <v>116</v>
      </c>
      <c r="AV141" s="114" t="e">
        <f>IF(#REF!="základní",J141,0)</f>
        <v>#REF!</v>
      </c>
      <c r="AW141" s="114" t="e">
        <f>IF(#REF!="snížená",J141,0)</f>
        <v>#REF!</v>
      </c>
      <c r="AX141" s="114" t="e">
        <f>IF(#REF!="zákl. přenesená",J141,0)</f>
        <v>#REF!</v>
      </c>
      <c r="AY141" s="114" t="e">
        <f>IF(#REF!="sníž. přenesená",J141,0)</f>
        <v>#REF!</v>
      </c>
      <c r="AZ141" s="114" t="e">
        <f>IF(#REF!="nulová",J141,0)</f>
        <v>#REF!</v>
      </c>
      <c r="BA141" s="17" t="s">
        <v>65</v>
      </c>
      <c r="BB141" s="114">
        <f t="shared" si="1"/>
        <v>0</v>
      </c>
      <c r="BC141" s="17" t="s">
        <v>122</v>
      </c>
      <c r="BD141" s="113" t="s">
        <v>241</v>
      </c>
    </row>
    <row r="142" spans="2:56" s="1" customFormat="1" ht="21.75" customHeight="1">
      <c r="B142" s="106"/>
      <c r="C142" s="107" t="s">
        <v>188</v>
      </c>
      <c r="D142" s="107" t="s">
        <v>118</v>
      </c>
      <c r="E142" s="108" t="s">
        <v>1699</v>
      </c>
      <c r="F142" s="109" t="s">
        <v>1700</v>
      </c>
      <c r="G142" s="110" t="s">
        <v>1501</v>
      </c>
      <c r="H142" s="111"/>
      <c r="I142" s="112">
        <v>2610</v>
      </c>
      <c r="J142" s="154">
        <f t="shared" si="0"/>
        <v>0</v>
      </c>
      <c r="K142" s="147"/>
      <c r="L142" s="147"/>
      <c r="M142" s="184"/>
      <c r="N142" s="161">
        <f t="shared" si="2"/>
        <v>0</v>
      </c>
      <c r="O142" s="159">
        <f t="shared" si="3"/>
        <v>0</v>
      </c>
      <c r="P142" s="160">
        <f t="shared" si="4"/>
        <v>0</v>
      </c>
      <c r="AI142" s="113" t="s">
        <v>122</v>
      </c>
      <c r="AK142" s="113" t="s">
        <v>118</v>
      </c>
      <c r="AL142" s="113" t="s">
        <v>65</v>
      </c>
      <c r="AP142" s="17" t="s">
        <v>116</v>
      </c>
      <c r="AV142" s="114" t="e">
        <f>IF(#REF!="základní",J142,0)</f>
        <v>#REF!</v>
      </c>
      <c r="AW142" s="114" t="e">
        <f>IF(#REF!="snížená",J142,0)</f>
        <v>#REF!</v>
      </c>
      <c r="AX142" s="114" t="e">
        <f>IF(#REF!="zákl. přenesená",J142,0)</f>
        <v>#REF!</v>
      </c>
      <c r="AY142" s="114" t="e">
        <f>IF(#REF!="sníž. přenesená",J142,0)</f>
        <v>#REF!</v>
      </c>
      <c r="AZ142" s="114" t="e">
        <f>IF(#REF!="nulová",J142,0)</f>
        <v>#REF!</v>
      </c>
      <c r="BA142" s="17" t="s">
        <v>65</v>
      </c>
      <c r="BB142" s="114">
        <f t="shared" si="1"/>
        <v>0</v>
      </c>
      <c r="BC142" s="17" t="s">
        <v>122</v>
      </c>
      <c r="BD142" s="113" t="s">
        <v>246</v>
      </c>
    </row>
    <row r="143" spans="2:56" s="1" customFormat="1" ht="16.5" customHeight="1">
      <c r="B143" s="106"/>
      <c r="C143" s="107" t="s">
        <v>223</v>
      </c>
      <c r="D143" s="107" t="s">
        <v>118</v>
      </c>
      <c r="E143" s="108" t="s">
        <v>1701</v>
      </c>
      <c r="F143" s="109" t="s">
        <v>1702</v>
      </c>
      <c r="G143" s="110" t="s">
        <v>1501</v>
      </c>
      <c r="H143" s="111"/>
      <c r="I143" s="112">
        <v>550</v>
      </c>
      <c r="J143" s="154">
        <f t="shared" si="0"/>
        <v>0</v>
      </c>
      <c r="K143" s="147"/>
      <c r="L143" s="147"/>
      <c r="M143" s="184"/>
      <c r="N143" s="161">
        <f t="shared" si="2"/>
        <v>0</v>
      </c>
      <c r="O143" s="159">
        <f t="shared" si="3"/>
        <v>0</v>
      </c>
      <c r="P143" s="160">
        <f t="shared" si="4"/>
        <v>0</v>
      </c>
      <c r="AI143" s="113" t="s">
        <v>122</v>
      </c>
      <c r="AK143" s="113" t="s">
        <v>118</v>
      </c>
      <c r="AL143" s="113" t="s">
        <v>65</v>
      </c>
      <c r="AP143" s="17" t="s">
        <v>116</v>
      </c>
      <c r="AV143" s="114" t="e">
        <f>IF(#REF!="základní",J143,0)</f>
        <v>#REF!</v>
      </c>
      <c r="AW143" s="114" t="e">
        <f>IF(#REF!="snížená",J143,0)</f>
        <v>#REF!</v>
      </c>
      <c r="AX143" s="114" t="e">
        <f>IF(#REF!="zákl. přenesená",J143,0)</f>
        <v>#REF!</v>
      </c>
      <c r="AY143" s="114" t="e">
        <f>IF(#REF!="sníž. přenesená",J143,0)</f>
        <v>#REF!</v>
      </c>
      <c r="AZ143" s="114" t="e">
        <f>IF(#REF!="nulová",J143,0)</f>
        <v>#REF!</v>
      </c>
      <c r="BA143" s="17" t="s">
        <v>65</v>
      </c>
      <c r="BB143" s="114">
        <f t="shared" si="1"/>
        <v>0</v>
      </c>
      <c r="BC143" s="17" t="s">
        <v>122</v>
      </c>
      <c r="BD143" s="113" t="s">
        <v>251</v>
      </c>
    </row>
    <row r="144" spans="2:56" s="1" customFormat="1" ht="16.5" customHeight="1">
      <c r="B144" s="106"/>
      <c r="C144" s="107" t="s">
        <v>199</v>
      </c>
      <c r="D144" s="107" t="s">
        <v>118</v>
      </c>
      <c r="E144" s="108" t="s">
        <v>1703</v>
      </c>
      <c r="F144" s="109" t="s">
        <v>1704</v>
      </c>
      <c r="G144" s="110" t="s">
        <v>1501</v>
      </c>
      <c r="H144" s="111"/>
      <c r="I144" s="112">
        <v>967</v>
      </c>
      <c r="J144" s="154">
        <f t="shared" si="0"/>
        <v>0</v>
      </c>
      <c r="K144" s="147"/>
      <c r="L144" s="147"/>
      <c r="M144" s="184"/>
      <c r="N144" s="161">
        <f t="shared" si="2"/>
        <v>0</v>
      </c>
      <c r="O144" s="159">
        <f t="shared" si="3"/>
        <v>0</v>
      </c>
      <c r="P144" s="160">
        <f t="shared" si="4"/>
        <v>0</v>
      </c>
      <c r="AI144" s="113" t="s">
        <v>122</v>
      </c>
      <c r="AK144" s="113" t="s">
        <v>118</v>
      </c>
      <c r="AL144" s="113" t="s">
        <v>65</v>
      </c>
      <c r="AP144" s="17" t="s">
        <v>116</v>
      </c>
      <c r="AV144" s="114" t="e">
        <f>IF(#REF!="základní",J144,0)</f>
        <v>#REF!</v>
      </c>
      <c r="AW144" s="114" t="e">
        <f>IF(#REF!="snížená",J144,0)</f>
        <v>#REF!</v>
      </c>
      <c r="AX144" s="114" t="e">
        <f>IF(#REF!="zákl. přenesená",J144,0)</f>
        <v>#REF!</v>
      </c>
      <c r="AY144" s="114" t="e">
        <f>IF(#REF!="sníž. přenesená",J144,0)</f>
        <v>#REF!</v>
      </c>
      <c r="AZ144" s="114" t="e">
        <f>IF(#REF!="nulová",J144,0)</f>
        <v>#REF!</v>
      </c>
      <c r="BA144" s="17" t="s">
        <v>65</v>
      </c>
      <c r="BB144" s="114">
        <f t="shared" si="1"/>
        <v>0</v>
      </c>
      <c r="BC144" s="17" t="s">
        <v>122</v>
      </c>
      <c r="BD144" s="113" t="s">
        <v>256</v>
      </c>
    </row>
    <row r="145" spans="2:56" s="1" customFormat="1" ht="16.5" customHeight="1">
      <c r="B145" s="106"/>
      <c r="C145" s="107" t="s">
        <v>233</v>
      </c>
      <c r="D145" s="107" t="s">
        <v>118</v>
      </c>
      <c r="E145" s="108" t="s">
        <v>1705</v>
      </c>
      <c r="F145" s="109" t="s">
        <v>1706</v>
      </c>
      <c r="G145" s="110" t="s">
        <v>1501</v>
      </c>
      <c r="H145" s="111"/>
      <c r="I145" s="112">
        <v>619</v>
      </c>
      <c r="J145" s="154">
        <f t="shared" si="0"/>
        <v>0</v>
      </c>
      <c r="K145" s="147"/>
      <c r="L145" s="147"/>
      <c r="M145" s="184"/>
      <c r="N145" s="161">
        <f t="shared" si="2"/>
        <v>0</v>
      </c>
      <c r="O145" s="159">
        <f t="shared" si="3"/>
        <v>0</v>
      </c>
      <c r="P145" s="160">
        <f t="shared" si="4"/>
        <v>0</v>
      </c>
      <c r="AI145" s="113" t="s">
        <v>122</v>
      </c>
      <c r="AK145" s="113" t="s">
        <v>118</v>
      </c>
      <c r="AL145" s="113" t="s">
        <v>65</v>
      </c>
      <c r="AP145" s="17" t="s">
        <v>116</v>
      </c>
      <c r="AV145" s="114" t="e">
        <f>IF(#REF!="základní",J145,0)</f>
        <v>#REF!</v>
      </c>
      <c r="AW145" s="114" t="e">
        <f>IF(#REF!="snížená",J145,0)</f>
        <v>#REF!</v>
      </c>
      <c r="AX145" s="114" t="e">
        <f>IF(#REF!="zákl. přenesená",J145,0)</f>
        <v>#REF!</v>
      </c>
      <c r="AY145" s="114" t="e">
        <f>IF(#REF!="sníž. přenesená",J145,0)</f>
        <v>#REF!</v>
      </c>
      <c r="AZ145" s="114" t="e">
        <f>IF(#REF!="nulová",J145,0)</f>
        <v>#REF!</v>
      </c>
      <c r="BA145" s="17" t="s">
        <v>65</v>
      </c>
      <c r="BB145" s="114">
        <f t="shared" si="1"/>
        <v>0</v>
      </c>
      <c r="BC145" s="17" t="s">
        <v>122</v>
      </c>
      <c r="BD145" s="113" t="s">
        <v>260</v>
      </c>
    </row>
    <row r="146" spans="2:56" s="1" customFormat="1" ht="16.5" customHeight="1">
      <c r="B146" s="106"/>
      <c r="C146" s="107" t="s">
        <v>203</v>
      </c>
      <c r="D146" s="107" t="s">
        <v>118</v>
      </c>
      <c r="E146" s="108" t="s">
        <v>1707</v>
      </c>
      <c r="F146" s="109" t="s">
        <v>1708</v>
      </c>
      <c r="G146" s="110" t="s">
        <v>1501</v>
      </c>
      <c r="H146" s="111"/>
      <c r="I146" s="112">
        <v>389</v>
      </c>
      <c r="J146" s="154">
        <f t="shared" si="0"/>
        <v>0</v>
      </c>
      <c r="K146" s="147"/>
      <c r="L146" s="147"/>
      <c r="M146" s="184"/>
      <c r="N146" s="161">
        <f t="shared" si="2"/>
        <v>0</v>
      </c>
      <c r="O146" s="159">
        <f t="shared" si="3"/>
        <v>0</v>
      </c>
      <c r="P146" s="160">
        <f t="shared" si="4"/>
        <v>0</v>
      </c>
      <c r="AI146" s="113" t="s">
        <v>122</v>
      </c>
      <c r="AK146" s="113" t="s">
        <v>118</v>
      </c>
      <c r="AL146" s="113" t="s">
        <v>65</v>
      </c>
      <c r="AP146" s="17" t="s">
        <v>116</v>
      </c>
      <c r="AV146" s="114" t="e">
        <f>IF(#REF!="základní",J146,0)</f>
        <v>#REF!</v>
      </c>
      <c r="AW146" s="114" t="e">
        <f>IF(#REF!="snížená",J146,0)</f>
        <v>#REF!</v>
      </c>
      <c r="AX146" s="114" t="e">
        <f>IF(#REF!="zákl. přenesená",J146,0)</f>
        <v>#REF!</v>
      </c>
      <c r="AY146" s="114" t="e">
        <f>IF(#REF!="sníž. přenesená",J146,0)</f>
        <v>#REF!</v>
      </c>
      <c r="AZ146" s="114" t="e">
        <f>IF(#REF!="nulová",J146,0)</f>
        <v>#REF!</v>
      </c>
      <c r="BA146" s="17" t="s">
        <v>65</v>
      </c>
      <c r="BB146" s="114">
        <f t="shared" si="1"/>
        <v>0</v>
      </c>
      <c r="BC146" s="17" t="s">
        <v>122</v>
      </c>
      <c r="BD146" s="113" t="s">
        <v>265</v>
      </c>
    </row>
    <row r="147" spans="2:56" s="1" customFormat="1" ht="16.5" customHeight="1">
      <c r="B147" s="106"/>
      <c r="C147" s="107" t="s">
        <v>243</v>
      </c>
      <c r="D147" s="107" t="s">
        <v>118</v>
      </c>
      <c r="E147" s="108" t="s">
        <v>1709</v>
      </c>
      <c r="F147" s="109" t="s">
        <v>1710</v>
      </c>
      <c r="G147" s="110" t="s">
        <v>1501</v>
      </c>
      <c r="H147" s="111"/>
      <c r="I147" s="112">
        <v>1014</v>
      </c>
      <c r="J147" s="154">
        <f t="shared" si="0"/>
        <v>0</v>
      </c>
      <c r="K147" s="147"/>
      <c r="L147" s="147"/>
      <c r="M147" s="184"/>
      <c r="N147" s="161">
        <f t="shared" si="2"/>
        <v>0</v>
      </c>
      <c r="O147" s="159">
        <f t="shared" si="3"/>
        <v>0</v>
      </c>
      <c r="P147" s="160">
        <f t="shared" si="4"/>
        <v>0</v>
      </c>
      <c r="AI147" s="113" t="s">
        <v>122</v>
      </c>
      <c r="AK147" s="113" t="s">
        <v>118</v>
      </c>
      <c r="AL147" s="113" t="s">
        <v>65</v>
      </c>
      <c r="AP147" s="17" t="s">
        <v>116</v>
      </c>
      <c r="AV147" s="114" t="e">
        <f>IF(#REF!="základní",J147,0)</f>
        <v>#REF!</v>
      </c>
      <c r="AW147" s="114" t="e">
        <f>IF(#REF!="snížená",J147,0)</f>
        <v>#REF!</v>
      </c>
      <c r="AX147" s="114" t="e">
        <f>IF(#REF!="zákl. přenesená",J147,0)</f>
        <v>#REF!</v>
      </c>
      <c r="AY147" s="114" t="e">
        <f>IF(#REF!="sníž. přenesená",J147,0)</f>
        <v>#REF!</v>
      </c>
      <c r="AZ147" s="114" t="e">
        <f>IF(#REF!="nulová",J147,0)</f>
        <v>#REF!</v>
      </c>
      <c r="BA147" s="17" t="s">
        <v>65</v>
      </c>
      <c r="BB147" s="114">
        <f t="shared" si="1"/>
        <v>0</v>
      </c>
      <c r="BC147" s="17" t="s">
        <v>122</v>
      </c>
      <c r="BD147" s="113" t="s">
        <v>270</v>
      </c>
    </row>
    <row r="148" spans="2:56" s="1" customFormat="1" ht="16.5" customHeight="1">
      <c r="B148" s="106"/>
      <c r="C148" s="107" t="s">
        <v>208</v>
      </c>
      <c r="D148" s="107" t="s">
        <v>118</v>
      </c>
      <c r="E148" s="108" t="s">
        <v>1711</v>
      </c>
      <c r="F148" s="109" t="s">
        <v>1712</v>
      </c>
      <c r="G148" s="110" t="s">
        <v>1501</v>
      </c>
      <c r="H148" s="111"/>
      <c r="I148" s="112">
        <v>654</v>
      </c>
      <c r="J148" s="154">
        <f t="shared" si="0"/>
        <v>0</v>
      </c>
      <c r="K148" s="147"/>
      <c r="L148" s="147"/>
      <c r="M148" s="184"/>
      <c r="N148" s="161">
        <f t="shared" si="2"/>
        <v>0</v>
      </c>
      <c r="O148" s="159">
        <f t="shared" si="3"/>
        <v>0</v>
      </c>
      <c r="P148" s="160">
        <f t="shared" si="4"/>
        <v>0</v>
      </c>
      <c r="AI148" s="113" t="s">
        <v>122</v>
      </c>
      <c r="AK148" s="113" t="s">
        <v>118</v>
      </c>
      <c r="AL148" s="113" t="s">
        <v>65</v>
      </c>
      <c r="AP148" s="17" t="s">
        <v>116</v>
      </c>
      <c r="AV148" s="114" t="e">
        <f>IF(#REF!="základní",J148,0)</f>
        <v>#REF!</v>
      </c>
      <c r="AW148" s="114" t="e">
        <f>IF(#REF!="snížená",J148,0)</f>
        <v>#REF!</v>
      </c>
      <c r="AX148" s="114" t="e">
        <f>IF(#REF!="zákl. přenesená",J148,0)</f>
        <v>#REF!</v>
      </c>
      <c r="AY148" s="114" t="e">
        <f>IF(#REF!="sníž. přenesená",J148,0)</f>
        <v>#REF!</v>
      </c>
      <c r="AZ148" s="114" t="e">
        <f>IF(#REF!="nulová",J148,0)</f>
        <v>#REF!</v>
      </c>
      <c r="BA148" s="17" t="s">
        <v>65</v>
      </c>
      <c r="BB148" s="114">
        <f t="shared" si="1"/>
        <v>0</v>
      </c>
      <c r="BC148" s="17" t="s">
        <v>122</v>
      </c>
      <c r="BD148" s="113" t="s">
        <v>275</v>
      </c>
    </row>
    <row r="149" spans="2:56" s="1" customFormat="1" ht="24.15" customHeight="1">
      <c r="B149" s="106"/>
      <c r="C149" s="107" t="s">
        <v>253</v>
      </c>
      <c r="D149" s="107" t="s">
        <v>118</v>
      </c>
      <c r="E149" s="108" t="s">
        <v>1713</v>
      </c>
      <c r="F149" s="109" t="s">
        <v>1714</v>
      </c>
      <c r="G149" s="110" t="s">
        <v>1501</v>
      </c>
      <c r="H149" s="111"/>
      <c r="I149" s="112">
        <v>1881</v>
      </c>
      <c r="J149" s="154">
        <f t="shared" si="0"/>
        <v>0</v>
      </c>
      <c r="K149" s="147"/>
      <c r="L149" s="147"/>
      <c r="M149" s="184"/>
      <c r="N149" s="161">
        <f t="shared" si="2"/>
        <v>0</v>
      </c>
      <c r="O149" s="159">
        <f t="shared" si="3"/>
        <v>0</v>
      </c>
      <c r="P149" s="160">
        <f t="shared" si="4"/>
        <v>0</v>
      </c>
      <c r="AI149" s="113" t="s">
        <v>122</v>
      </c>
      <c r="AK149" s="113" t="s">
        <v>118</v>
      </c>
      <c r="AL149" s="113" t="s">
        <v>65</v>
      </c>
      <c r="AP149" s="17" t="s">
        <v>116</v>
      </c>
      <c r="AV149" s="114" t="e">
        <f>IF(#REF!="základní",J149,0)</f>
        <v>#REF!</v>
      </c>
      <c r="AW149" s="114" t="e">
        <f>IF(#REF!="snížená",J149,0)</f>
        <v>#REF!</v>
      </c>
      <c r="AX149" s="114" t="e">
        <f>IF(#REF!="zákl. přenesená",J149,0)</f>
        <v>#REF!</v>
      </c>
      <c r="AY149" s="114" t="e">
        <f>IF(#REF!="sníž. přenesená",J149,0)</f>
        <v>#REF!</v>
      </c>
      <c r="AZ149" s="114" t="e">
        <f>IF(#REF!="nulová",J149,0)</f>
        <v>#REF!</v>
      </c>
      <c r="BA149" s="17" t="s">
        <v>65</v>
      </c>
      <c r="BB149" s="114">
        <f t="shared" si="1"/>
        <v>0</v>
      </c>
      <c r="BC149" s="17" t="s">
        <v>122</v>
      </c>
      <c r="BD149" s="113" t="s">
        <v>279</v>
      </c>
    </row>
    <row r="150" spans="2:56" s="1" customFormat="1" ht="44.25" customHeight="1">
      <c r="B150" s="106"/>
      <c r="C150" s="107" t="s">
        <v>213</v>
      </c>
      <c r="D150" s="107" t="s">
        <v>118</v>
      </c>
      <c r="E150" s="108" t="s">
        <v>1715</v>
      </c>
      <c r="F150" s="109" t="s">
        <v>1716</v>
      </c>
      <c r="G150" s="110" t="s">
        <v>1501</v>
      </c>
      <c r="H150" s="111"/>
      <c r="I150" s="112">
        <v>61220</v>
      </c>
      <c r="J150" s="154">
        <f t="shared" si="0"/>
        <v>0</v>
      </c>
      <c r="K150" s="147"/>
      <c r="L150" s="147"/>
      <c r="M150" s="184"/>
      <c r="N150" s="161">
        <f t="shared" si="2"/>
        <v>0</v>
      </c>
      <c r="O150" s="159">
        <f t="shared" si="3"/>
        <v>0</v>
      </c>
      <c r="P150" s="160">
        <f t="shared" si="4"/>
        <v>0</v>
      </c>
      <c r="AI150" s="113" t="s">
        <v>122</v>
      </c>
      <c r="AK150" s="113" t="s">
        <v>118</v>
      </c>
      <c r="AL150" s="113" t="s">
        <v>65</v>
      </c>
      <c r="AP150" s="17" t="s">
        <v>116</v>
      </c>
      <c r="AV150" s="114" t="e">
        <f>IF(#REF!="základní",J150,0)</f>
        <v>#REF!</v>
      </c>
      <c r="AW150" s="114" t="e">
        <f>IF(#REF!="snížená",J150,0)</f>
        <v>#REF!</v>
      </c>
      <c r="AX150" s="114" t="e">
        <f>IF(#REF!="zákl. přenesená",J150,0)</f>
        <v>#REF!</v>
      </c>
      <c r="AY150" s="114" t="e">
        <f>IF(#REF!="sníž. přenesená",J150,0)</f>
        <v>#REF!</v>
      </c>
      <c r="AZ150" s="114" t="e">
        <f>IF(#REF!="nulová",J150,0)</f>
        <v>#REF!</v>
      </c>
      <c r="BA150" s="17" t="s">
        <v>65</v>
      </c>
      <c r="BB150" s="114">
        <f t="shared" si="1"/>
        <v>0</v>
      </c>
      <c r="BC150" s="17" t="s">
        <v>122</v>
      </c>
      <c r="BD150" s="113" t="s">
        <v>285</v>
      </c>
    </row>
    <row r="151" spans="2:56" s="1" customFormat="1" ht="16.5" customHeight="1">
      <c r="B151" s="106"/>
      <c r="C151" s="107" t="s">
        <v>262</v>
      </c>
      <c r="D151" s="107" t="s">
        <v>118</v>
      </c>
      <c r="E151" s="108" t="s">
        <v>1717</v>
      </c>
      <c r="F151" s="109" t="s">
        <v>1718</v>
      </c>
      <c r="G151" s="110" t="s">
        <v>1501</v>
      </c>
      <c r="H151" s="111"/>
      <c r="I151" s="112">
        <v>3340</v>
      </c>
      <c r="J151" s="154">
        <f t="shared" si="0"/>
        <v>0</v>
      </c>
      <c r="K151" s="147"/>
      <c r="L151" s="147"/>
      <c r="M151" s="184"/>
      <c r="N151" s="161">
        <f t="shared" si="2"/>
        <v>0</v>
      </c>
      <c r="O151" s="159">
        <f t="shared" si="3"/>
        <v>0</v>
      </c>
      <c r="P151" s="160">
        <f t="shared" si="4"/>
        <v>0</v>
      </c>
      <c r="AI151" s="113" t="s">
        <v>122</v>
      </c>
      <c r="AK151" s="113" t="s">
        <v>118</v>
      </c>
      <c r="AL151" s="113" t="s">
        <v>65</v>
      </c>
      <c r="AP151" s="17" t="s">
        <v>116</v>
      </c>
      <c r="AV151" s="114" t="e">
        <f>IF(#REF!="základní",J151,0)</f>
        <v>#REF!</v>
      </c>
      <c r="AW151" s="114" t="e">
        <f>IF(#REF!="snížená",J151,0)</f>
        <v>#REF!</v>
      </c>
      <c r="AX151" s="114" t="e">
        <f>IF(#REF!="zákl. přenesená",J151,0)</f>
        <v>#REF!</v>
      </c>
      <c r="AY151" s="114" t="e">
        <f>IF(#REF!="sníž. přenesená",J151,0)</f>
        <v>#REF!</v>
      </c>
      <c r="AZ151" s="114" t="e">
        <f>IF(#REF!="nulová",J151,0)</f>
        <v>#REF!</v>
      </c>
      <c r="BA151" s="17" t="s">
        <v>65</v>
      </c>
      <c r="BB151" s="114">
        <f t="shared" si="1"/>
        <v>0</v>
      </c>
      <c r="BC151" s="17" t="s">
        <v>122</v>
      </c>
      <c r="BD151" s="113" t="s">
        <v>290</v>
      </c>
    </row>
    <row r="152" spans="2:56" s="1" customFormat="1" ht="16.5" customHeight="1">
      <c r="B152" s="106"/>
      <c r="C152" s="107" t="s">
        <v>217</v>
      </c>
      <c r="D152" s="107" t="s">
        <v>118</v>
      </c>
      <c r="E152" s="108" t="s">
        <v>1719</v>
      </c>
      <c r="F152" s="109" t="s">
        <v>1720</v>
      </c>
      <c r="G152" s="110" t="s">
        <v>1501</v>
      </c>
      <c r="H152" s="111"/>
      <c r="I152" s="112">
        <v>1081</v>
      </c>
      <c r="J152" s="154">
        <f t="shared" si="0"/>
        <v>0</v>
      </c>
      <c r="K152" s="147"/>
      <c r="L152" s="147"/>
      <c r="M152" s="184"/>
      <c r="N152" s="161">
        <f t="shared" si="2"/>
        <v>0</v>
      </c>
      <c r="O152" s="159">
        <f t="shared" si="3"/>
        <v>0</v>
      </c>
      <c r="P152" s="160">
        <f t="shared" si="4"/>
        <v>0</v>
      </c>
      <c r="AI152" s="113" t="s">
        <v>122</v>
      </c>
      <c r="AK152" s="113" t="s">
        <v>118</v>
      </c>
      <c r="AL152" s="113" t="s">
        <v>65</v>
      </c>
      <c r="AP152" s="17" t="s">
        <v>116</v>
      </c>
      <c r="AV152" s="114" t="e">
        <f>IF(#REF!="základní",J152,0)</f>
        <v>#REF!</v>
      </c>
      <c r="AW152" s="114" t="e">
        <f>IF(#REF!="snížená",J152,0)</f>
        <v>#REF!</v>
      </c>
      <c r="AX152" s="114" t="e">
        <f>IF(#REF!="zákl. přenesená",J152,0)</f>
        <v>#REF!</v>
      </c>
      <c r="AY152" s="114" t="e">
        <f>IF(#REF!="sníž. přenesená",J152,0)</f>
        <v>#REF!</v>
      </c>
      <c r="AZ152" s="114" t="e">
        <f>IF(#REF!="nulová",J152,0)</f>
        <v>#REF!</v>
      </c>
      <c r="BA152" s="17" t="s">
        <v>65</v>
      </c>
      <c r="BB152" s="114">
        <f t="shared" si="1"/>
        <v>0</v>
      </c>
      <c r="BC152" s="17" t="s">
        <v>122</v>
      </c>
      <c r="BD152" s="113" t="s">
        <v>296</v>
      </c>
    </row>
    <row r="153" spans="2:56" s="1" customFormat="1" ht="16.5" customHeight="1">
      <c r="B153" s="106"/>
      <c r="C153" s="107" t="s">
        <v>272</v>
      </c>
      <c r="D153" s="107" t="s">
        <v>118</v>
      </c>
      <c r="E153" s="108" t="s">
        <v>1721</v>
      </c>
      <c r="F153" s="109" t="s">
        <v>1722</v>
      </c>
      <c r="G153" s="110" t="s">
        <v>1501</v>
      </c>
      <c r="H153" s="111"/>
      <c r="I153" s="112">
        <v>2888</v>
      </c>
      <c r="J153" s="154">
        <f t="shared" si="0"/>
        <v>0</v>
      </c>
      <c r="K153" s="147"/>
      <c r="L153" s="147"/>
      <c r="M153" s="184"/>
      <c r="N153" s="161">
        <f t="shared" si="2"/>
        <v>0</v>
      </c>
      <c r="O153" s="159">
        <f t="shared" si="3"/>
        <v>0</v>
      </c>
      <c r="P153" s="160">
        <f t="shared" si="4"/>
        <v>0</v>
      </c>
      <c r="AI153" s="113" t="s">
        <v>122</v>
      </c>
      <c r="AK153" s="113" t="s">
        <v>118</v>
      </c>
      <c r="AL153" s="113" t="s">
        <v>65</v>
      </c>
      <c r="AP153" s="17" t="s">
        <v>116</v>
      </c>
      <c r="AV153" s="114" t="e">
        <f>IF(#REF!="základní",J153,0)</f>
        <v>#REF!</v>
      </c>
      <c r="AW153" s="114" t="e">
        <f>IF(#REF!="snížená",J153,0)</f>
        <v>#REF!</v>
      </c>
      <c r="AX153" s="114" t="e">
        <f>IF(#REF!="zákl. přenesená",J153,0)</f>
        <v>#REF!</v>
      </c>
      <c r="AY153" s="114" t="e">
        <f>IF(#REF!="sníž. přenesená",J153,0)</f>
        <v>#REF!</v>
      </c>
      <c r="AZ153" s="114" t="e">
        <f>IF(#REF!="nulová",J153,0)</f>
        <v>#REF!</v>
      </c>
      <c r="BA153" s="17" t="s">
        <v>65</v>
      </c>
      <c r="BB153" s="114">
        <f t="shared" si="1"/>
        <v>0</v>
      </c>
      <c r="BC153" s="17" t="s">
        <v>122</v>
      </c>
      <c r="BD153" s="113" t="s">
        <v>301</v>
      </c>
    </row>
    <row r="154" spans="2:56" s="1" customFormat="1" ht="16.5" customHeight="1">
      <c r="B154" s="106"/>
      <c r="C154" s="107" t="s">
        <v>221</v>
      </c>
      <c r="D154" s="107" t="s">
        <v>118</v>
      </c>
      <c r="E154" s="108" t="s">
        <v>1723</v>
      </c>
      <c r="F154" s="109" t="s">
        <v>1724</v>
      </c>
      <c r="G154" s="110" t="s">
        <v>1501</v>
      </c>
      <c r="H154" s="111"/>
      <c r="I154" s="112">
        <v>1393</v>
      </c>
      <c r="J154" s="154">
        <f t="shared" si="0"/>
        <v>0</v>
      </c>
      <c r="K154" s="147"/>
      <c r="L154" s="147"/>
      <c r="M154" s="184"/>
      <c r="N154" s="161">
        <f t="shared" si="2"/>
        <v>0</v>
      </c>
      <c r="O154" s="159">
        <f t="shared" si="3"/>
        <v>0</v>
      </c>
      <c r="P154" s="160">
        <f t="shared" si="4"/>
        <v>0</v>
      </c>
      <c r="AI154" s="113" t="s">
        <v>122</v>
      </c>
      <c r="AK154" s="113" t="s">
        <v>118</v>
      </c>
      <c r="AL154" s="113" t="s">
        <v>65</v>
      </c>
      <c r="AP154" s="17" t="s">
        <v>116</v>
      </c>
      <c r="AV154" s="114" t="e">
        <f>IF(#REF!="základní",J154,0)</f>
        <v>#REF!</v>
      </c>
      <c r="AW154" s="114" t="e">
        <f>IF(#REF!="snížená",J154,0)</f>
        <v>#REF!</v>
      </c>
      <c r="AX154" s="114" t="e">
        <f>IF(#REF!="zákl. přenesená",J154,0)</f>
        <v>#REF!</v>
      </c>
      <c r="AY154" s="114" t="e">
        <f>IF(#REF!="sníž. přenesená",J154,0)</f>
        <v>#REF!</v>
      </c>
      <c r="AZ154" s="114" t="e">
        <f>IF(#REF!="nulová",J154,0)</f>
        <v>#REF!</v>
      </c>
      <c r="BA154" s="17" t="s">
        <v>65</v>
      </c>
      <c r="BB154" s="114">
        <f t="shared" si="1"/>
        <v>0</v>
      </c>
      <c r="BC154" s="17" t="s">
        <v>122</v>
      </c>
      <c r="BD154" s="113" t="s">
        <v>307</v>
      </c>
    </row>
    <row r="155" spans="2:56" s="1" customFormat="1" ht="16.5" customHeight="1">
      <c r="B155" s="106"/>
      <c r="C155" s="107" t="s">
        <v>282</v>
      </c>
      <c r="D155" s="107" t="s">
        <v>118</v>
      </c>
      <c r="E155" s="108" t="s">
        <v>1725</v>
      </c>
      <c r="F155" s="109" t="s">
        <v>1726</v>
      </c>
      <c r="G155" s="110" t="s">
        <v>1501</v>
      </c>
      <c r="H155" s="111"/>
      <c r="I155" s="112">
        <v>5475</v>
      </c>
      <c r="J155" s="154">
        <f t="shared" si="0"/>
        <v>0</v>
      </c>
      <c r="K155" s="147"/>
      <c r="L155" s="147"/>
      <c r="M155" s="184"/>
      <c r="N155" s="161">
        <f t="shared" si="2"/>
        <v>0</v>
      </c>
      <c r="O155" s="159">
        <f t="shared" si="3"/>
        <v>0</v>
      </c>
      <c r="P155" s="160">
        <f t="shared" si="4"/>
        <v>0</v>
      </c>
      <c r="AI155" s="113" t="s">
        <v>122</v>
      </c>
      <c r="AK155" s="113" t="s">
        <v>118</v>
      </c>
      <c r="AL155" s="113" t="s">
        <v>65</v>
      </c>
      <c r="AP155" s="17" t="s">
        <v>116</v>
      </c>
      <c r="AV155" s="114" t="e">
        <f>IF(#REF!="základní",J155,0)</f>
        <v>#REF!</v>
      </c>
      <c r="AW155" s="114" t="e">
        <f>IF(#REF!="snížená",J155,0)</f>
        <v>#REF!</v>
      </c>
      <c r="AX155" s="114" t="e">
        <f>IF(#REF!="zákl. přenesená",J155,0)</f>
        <v>#REF!</v>
      </c>
      <c r="AY155" s="114" t="e">
        <f>IF(#REF!="sníž. přenesená",J155,0)</f>
        <v>#REF!</v>
      </c>
      <c r="AZ155" s="114" t="e">
        <f>IF(#REF!="nulová",J155,0)</f>
        <v>#REF!</v>
      </c>
      <c r="BA155" s="17" t="s">
        <v>65</v>
      </c>
      <c r="BB155" s="114">
        <f t="shared" si="1"/>
        <v>0</v>
      </c>
      <c r="BC155" s="17" t="s">
        <v>122</v>
      </c>
      <c r="BD155" s="113" t="s">
        <v>311</v>
      </c>
    </row>
    <row r="156" spans="2:56" s="1" customFormat="1" ht="16.5" customHeight="1">
      <c r="B156" s="106"/>
      <c r="C156" s="107" t="s">
        <v>227</v>
      </c>
      <c r="D156" s="107" t="s">
        <v>118</v>
      </c>
      <c r="E156" s="108" t="s">
        <v>1727</v>
      </c>
      <c r="F156" s="109" t="s">
        <v>1728</v>
      </c>
      <c r="G156" s="110" t="s">
        <v>1501</v>
      </c>
      <c r="H156" s="111"/>
      <c r="I156" s="112">
        <v>372</v>
      </c>
      <c r="J156" s="154">
        <f t="shared" si="0"/>
        <v>0</v>
      </c>
      <c r="K156" s="147"/>
      <c r="L156" s="147"/>
      <c r="M156" s="184"/>
      <c r="N156" s="161">
        <f t="shared" si="2"/>
        <v>0</v>
      </c>
      <c r="O156" s="159">
        <f t="shared" si="3"/>
        <v>0</v>
      </c>
      <c r="P156" s="160">
        <f t="shared" si="4"/>
        <v>0</v>
      </c>
      <c r="AI156" s="113" t="s">
        <v>122</v>
      </c>
      <c r="AK156" s="113" t="s">
        <v>118</v>
      </c>
      <c r="AL156" s="113" t="s">
        <v>65</v>
      </c>
      <c r="AP156" s="17" t="s">
        <v>116</v>
      </c>
      <c r="AV156" s="114" t="e">
        <f>IF(#REF!="základní",J156,0)</f>
        <v>#REF!</v>
      </c>
      <c r="AW156" s="114" t="e">
        <f>IF(#REF!="snížená",J156,0)</f>
        <v>#REF!</v>
      </c>
      <c r="AX156" s="114" t="e">
        <f>IF(#REF!="zákl. přenesená",J156,0)</f>
        <v>#REF!</v>
      </c>
      <c r="AY156" s="114" t="e">
        <f>IF(#REF!="sníž. přenesená",J156,0)</f>
        <v>#REF!</v>
      </c>
      <c r="AZ156" s="114" t="e">
        <f>IF(#REF!="nulová",J156,0)</f>
        <v>#REF!</v>
      </c>
      <c r="BA156" s="17" t="s">
        <v>65</v>
      </c>
      <c r="BB156" s="114">
        <f t="shared" si="1"/>
        <v>0</v>
      </c>
      <c r="BC156" s="17" t="s">
        <v>122</v>
      </c>
      <c r="BD156" s="113" t="s">
        <v>317</v>
      </c>
    </row>
    <row r="157" spans="2:56" s="1" customFormat="1" ht="16.5" customHeight="1">
      <c r="B157" s="106"/>
      <c r="C157" s="107" t="s">
        <v>293</v>
      </c>
      <c r="D157" s="107" t="s">
        <v>118</v>
      </c>
      <c r="E157" s="108" t="s">
        <v>1729</v>
      </c>
      <c r="F157" s="109" t="s">
        <v>1730</v>
      </c>
      <c r="G157" s="110" t="s">
        <v>1501</v>
      </c>
      <c r="H157" s="111"/>
      <c r="I157" s="112">
        <v>684</v>
      </c>
      <c r="J157" s="154">
        <f t="shared" si="0"/>
        <v>0</v>
      </c>
      <c r="K157" s="147"/>
      <c r="L157" s="147"/>
      <c r="M157" s="184"/>
      <c r="N157" s="161">
        <f t="shared" si="2"/>
        <v>0</v>
      </c>
      <c r="O157" s="159">
        <f t="shared" si="3"/>
        <v>0</v>
      </c>
      <c r="P157" s="160">
        <f t="shared" si="4"/>
        <v>0</v>
      </c>
      <c r="AI157" s="113" t="s">
        <v>122</v>
      </c>
      <c r="AK157" s="113" t="s">
        <v>118</v>
      </c>
      <c r="AL157" s="113" t="s">
        <v>65</v>
      </c>
      <c r="AP157" s="17" t="s">
        <v>116</v>
      </c>
      <c r="AV157" s="114" t="e">
        <f>IF(#REF!="základní",J157,0)</f>
        <v>#REF!</v>
      </c>
      <c r="AW157" s="114" t="e">
        <f>IF(#REF!="snížená",J157,0)</f>
        <v>#REF!</v>
      </c>
      <c r="AX157" s="114" t="e">
        <f>IF(#REF!="zákl. přenesená",J157,0)</f>
        <v>#REF!</v>
      </c>
      <c r="AY157" s="114" t="e">
        <f>IF(#REF!="sníž. přenesená",J157,0)</f>
        <v>#REF!</v>
      </c>
      <c r="AZ157" s="114" t="e">
        <f>IF(#REF!="nulová",J157,0)</f>
        <v>#REF!</v>
      </c>
      <c r="BA157" s="17" t="s">
        <v>65</v>
      </c>
      <c r="BB157" s="114">
        <f t="shared" si="1"/>
        <v>0</v>
      </c>
      <c r="BC157" s="17" t="s">
        <v>122</v>
      </c>
      <c r="BD157" s="113" t="s">
        <v>321</v>
      </c>
    </row>
    <row r="158" spans="2:56" s="1" customFormat="1" ht="21.75" customHeight="1">
      <c r="B158" s="106"/>
      <c r="C158" s="107" t="s">
        <v>231</v>
      </c>
      <c r="D158" s="107" t="s">
        <v>118</v>
      </c>
      <c r="E158" s="108" t="s">
        <v>1731</v>
      </c>
      <c r="F158" s="109" t="s">
        <v>1732</v>
      </c>
      <c r="G158" s="110" t="s">
        <v>1501</v>
      </c>
      <c r="H158" s="111"/>
      <c r="I158" s="112">
        <v>265</v>
      </c>
      <c r="J158" s="154">
        <f t="shared" si="0"/>
        <v>0</v>
      </c>
      <c r="K158" s="147"/>
      <c r="L158" s="147"/>
      <c r="M158" s="184"/>
      <c r="N158" s="161">
        <f t="shared" si="2"/>
        <v>0</v>
      </c>
      <c r="O158" s="159">
        <f t="shared" si="3"/>
        <v>0</v>
      </c>
      <c r="P158" s="160">
        <f t="shared" si="4"/>
        <v>0</v>
      </c>
      <c r="AI158" s="113" t="s">
        <v>122</v>
      </c>
      <c r="AK158" s="113" t="s">
        <v>118</v>
      </c>
      <c r="AL158" s="113" t="s">
        <v>65</v>
      </c>
      <c r="AP158" s="17" t="s">
        <v>116</v>
      </c>
      <c r="AV158" s="114" t="e">
        <f>IF(#REF!="základní",J158,0)</f>
        <v>#REF!</v>
      </c>
      <c r="AW158" s="114" t="e">
        <f>IF(#REF!="snížená",J158,0)</f>
        <v>#REF!</v>
      </c>
      <c r="AX158" s="114" t="e">
        <f>IF(#REF!="zákl. přenesená",J158,0)</f>
        <v>#REF!</v>
      </c>
      <c r="AY158" s="114" t="e">
        <f>IF(#REF!="sníž. přenesená",J158,0)</f>
        <v>#REF!</v>
      </c>
      <c r="AZ158" s="114" t="e">
        <f>IF(#REF!="nulová",J158,0)</f>
        <v>#REF!</v>
      </c>
      <c r="BA158" s="17" t="s">
        <v>65</v>
      </c>
      <c r="BB158" s="114">
        <f t="shared" si="1"/>
        <v>0</v>
      </c>
      <c r="BC158" s="17" t="s">
        <v>122</v>
      </c>
      <c r="BD158" s="113" t="s">
        <v>327</v>
      </c>
    </row>
    <row r="159" spans="2:56" s="1" customFormat="1" ht="16.5" customHeight="1">
      <c r="B159" s="106"/>
      <c r="C159" s="107" t="s">
        <v>306</v>
      </c>
      <c r="D159" s="107" t="s">
        <v>118</v>
      </c>
      <c r="E159" s="108" t="s">
        <v>1733</v>
      </c>
      <c r="F159" s="109" t="s">
        <v>1734</v>
      </c>
      <c r="G159" s="110" t="s">
        <v>1501</v>
      </c>
      <c r="H159" s="111"/>
      <c r="I159" s="112">
        <v>1543</v>
      </c>
      <c r="J159" s="154">
        <f t="shared" si="0"/>
        <v>0</v>
      </c>
      <c r="K159" s="147"/>
      <c r="L159" s="147"/>
      <c r="M159" s="184"/>
      <c r="N159" s="161">
        <f t="shared" si="2"/>
        <v>0</v>
      </c>
      <c r="O159" s="159">
        <f t="shared" si="3"/>
        <v>0</v>
      </c>
      <c r="P159" s="160">
        <f t="shared" si="4"/>
        <v>0</v>
      </c>
      <c r="AI159" s="113" t="s">
        <v>122</v>
      </c>
      <c r="AK159" s="113" t="s">
        <v>118</v>
      </c>
      <c r="AL159" s="113" t="s">
        <v>65</v>
      </c>
      <c r="AP159" s="17" t="s">
        <v>116</v>
      </c>
      <c r="AV159" s="114" t="e">
        <f>IF(#REF!="základní",J159,0)</f>
        <v>#REF!</v>
      </c>
      <c r="AW159" s="114" t="e">
        <f>IF(#REF!="snížená",J159,0)</f>
        <v>#REF!</v>
      </c>
      <c r="AX159" s="114" t="e">
        <f>IF(#REF!="zákl. přenesená",J159,0)</f>
        <v>#REF!</v>
      </c>
      <c r="AY159" s="114" t="e">
        <f>IF(#REF!="sníž. přenesená",J159,0)</f>
        <v>#REF!</v>
      </c>
      <c r="AZ159" s="114" t="e">
        <f>IF(#REF!="nulová",J159,0)</f>
        <v>#REF!</v>
      </c>
      <c r="BA159" s="17" t="s">
        <v>65</v>
      </c>
      <c r="BB159" s="114">
        <f t="shared" si="1"/>
        <v>0</v>
      </c>
      <c r="BC159" s="17" t="s">
        <v>122</v>
      </c>
      <c r="BD159" s="113" t="s">
        <v>331</v>
      </c>
    </row>
    <row r="160" spans="2:56" s="1" customFormat="1" ht="16.5" customHeight="1">
      <c r="B160" s="106"/>
      <c r="C160" s="107" t="s">
        <v>237</v>
      </c>
      <c r="D160" s="107" t="s">
        <v>118</v>
      </c>
      <c r="E160" s="108" t="s">
        <v>1735</v>
      </c>
      <c r="F160" s="109" t="s">
        <v>1736</v>
      </c>
      <c r="G160" s="110" t="s">
        <v>1501</v>
      </c>
      <c r="H160" s="111"/>
      <c r="I160" s="112">
        <v>972</v>
      </c>
      <c r="J160" s="154">
        <f t="shared" si="0"/>
        <v>0</v>
      </c>
      <c r="K160" s="147"/>
      <c r="L160" s="147"/>
      <c r="M160" s="184"/>
      <c r="N160" s="161">
        <f t="shared" si="2"/>
        <v>0</v>
      </c>
      <c r="O160" s="159">
        <f t="shared" si="3"/>
        <v>0</v>
      </c>
      <c r="P160" s="160">
        <f t="shared" si="4"/>
        <v>0</v>
      </c>
      <c r="AI160" s="113" t="s">
        <v>122</v>
      </c>
      <c r="AK160" s="113" t="s">
        <v>118</v>
      </c>
      <c r="AL160" s="113" t="s">
        <v>65</v>
      </c>
      <c r="AP160" s="17" t="s">
        <v>116</v>
      </c>
      <c r="AV160" s="114" t="e">
        <f>IF(#REF!="základní",J160,0)</f>
        <v>#REF!</v>
      </c>
      <c r="AW160" s="114" t="e">
        <f>IF(#REF!="snížená",J160,0)</f>
        <v>#REF!</v>
      </c>
      <c r="AX160" s="114" t="e">
        <f>IF(#REF!="zákl. přenesená",J160,0)</f>
        <v>#REF!</v>
      </c>
      <c r="AY160" s="114" t="e">
        <f>IF(#REF!="sníž. přenesená",J160,0)</f>
        <v>#REF!</v>
      </c>
      <c r="AZ160" s="114" t="e">
        <f>IF(#REF!="nulová",J160,0)</f>
        <v>#REF!</v>
      </c>
      <c r="BA160" s="17" t="s">
        <v>65</v>
      </c>
      <c r="BB160" s="114">
        <f t="shared" si="1"/>
        <v>0</v>
      </c>
      <c r="BC160" s="17" t="s">
        <v>122</v>
      </c>
      <c r="BD160" s="113" t="s">
        <v>337</v>
      </c>
    </row>
    <row r="161" spans="2:56" s="1" customFormat="1" ht="16.5" customHeight="1">
      <c r="B161" s="106"/>
      <c r="C161" s="107" t="s">
        <v>314</v>
      </c>
      <c r="D161" s="107" t="s">
        <v>118</v>
      </c>
      <c r="E161" s="108" t="s">
        <v>1737</v>
      </c>
      <c r="F161" s="109" t="s">
        <v>1738</v>
      </c>
      <c r="G161" s="110" t="s">
        <v>1501</v>
      </c>
      <c r="H161" s="111"/>
      <c r="I161" s="112">
        <v>791</v>
      </c>
      <c r="J161" s="154">
        <f t="shared" si="0"/>
        <v>0</v>
      </c>
      <c r="K161" s="147"/>
      <c r="L161" s="147"/>
      <c r="M161" s="184"/>
      <c r="N161" s="161">
        <f t="shared" si="2"/>
        <v>0</v>
      </c>
      <c r="O161" s="159">
        <f t="shared" si="3"/>
        <v>0</v>
      </c>
      <c r="P161" s="160">
        <f t="shared" si="4"/>
        <v>0</v>
      </c>
      <c r="AI161" s="113" t="s">
        <v>122</v>
      </c>
      <c r="AK161" s="113" t="s">
        <v>118</v>
      </c>
      <c r="AL161" s="113" t="s">
        <v>65</v>
      </c>
      <c r="AP161" s="17" t="s">
        <v>116</v>
      </c>
      <c r="AV161" s="114" t="e">
        <f>IF(#REF!="základní",J161,0)</f>
        <v>#REF!</v>
      </c>
      <c r="AW161" s="114" t="e">
        <f>IF(#REF!="snížená",J161,0)</f>
        <v>#REF!</v>
      </c>
      <c r="AX161" s="114" t="e">
        <f>IF(#REF!="zákl. přenesená",J161,0)</f>
        <v>#REF!</v>
      </c>
      <c r="AY161" s="114" t="e">
        <f>IF(#REF!="sníž. přenesená",J161,0)</f>
        <v>#REF!</v>
      </c>
      <c r="AZ161" s="114" t="e">
        <f>IF(#REF!="nulová",J161,0)</f>
        <v>#REF!</v>
      </c>
      <c r="BA161" s="17" t="s">
        <v>65</v>
      </c>
      <c r="BB161" s="114">
        <f t="shared" si="1"/>
        <v>0</v>
      </c>
      <c r="BC161" s="17" t="s">
        <v>122</v>
      </c>
      <c r="BD161" s="113" t="s">
        <v>342</v>
      </c>
    </row>
    <row r="162" spans="2:56" s="1" customFormat="1" ht="16.5" customHeight="1">
      <c r="B162" s="106"/>
      <c r="C162" s="107" t="s">
        <v>241</v>
      </c>
      <c r="D162" s="107" t="s">
        <v>118</v>
      </c>
      <c r="E162" s="108" t="s">
        <v>1739</v>
      </c>
      <c r="F162" s="109" t="s">
        <v>1740</v>
      </c>
      <c r="G162" s="110" t="s">
        <v>1501</v>
      </c>
      <c r="H162" s="111"/>
      <c r="I162" s="112">
        <v>918</v>
      </c>
      <c r="J162" s="154">
        <f t="shared" si="0"/>
        <v>0</v>
      </c>
      <c r="K162" s="147"/>
      <c r="L162" s="147"/>
      <c r="M162" s="184"/>
      <c r="N162" s="161">
        <f t="shared" si="2"/>
        <v>0</v>
      </c>
      <c r="O162" s="159">
        <f t="shared" si="3"/>
        <v>0</v>
      </c>
      <c r="P162" s="160">
        <f t="shared" si="4"/>
        <v>0</v>
      </c>
      <c r="AI162" s="113" t="s">
        <v>122</v>
      </c>
      <c r="AK162" s="113" t="s">
        <v>118</v>
      </c>
      <c r="AL162" s="113" t="s">
        <v>65</v>
      </c>
      <c r="AP162" s="17" t="s">
        <v>116</v>
      </c>
      <c r="AV162" s="114" t="e">
        <f>IF(#REF!="základní",J162,0)</f>
        <v>#REF!</v>
      </c>
      <c r="AW162" s="114" t="e">
        <f>IF(#REF!="snížená",J162,0)</f>
        <v>#REF!</v>
      </c>
      <c r="AX162" s="114" t="e">
        <f>IF(#REF!="zákl. přenesená",J162,0)</f>
        <v>#REF!</v>
      </c>
      <c r="AY162" s="114" t="e">
        <f>IF(#REF!="sníž. přenesená",J162,0)</f>
        <v>#REF!</v>
      </c>
      <c r="AZ162" s="114" t="e">
        <f>IF(#REF!="nulová",J162,0)</f>
        <v>#REF!</v>
      </c>
      <c r="BA162" s="17" t="s">
        <v>65</v>
      </c>
      <c r="BB162" s="114">
        <f t="shared" si="1"/>
        <v>0</v>
      </c>
      <c r="BC162" s="17" t="s">
        <v>122</v>
      </c>
      <c r="BD162" s="113" t="s">
        <v>348</v>
      </c>
    </row>
    <row r="163" spans="2:56" s="11" customFormat="1" ht="25.95" customHeight="1">
      <c r="B163" s="97"/>
      <c r="D163" s="98" t="s">
        <v>56</v>
      </c>
      <c r="E163" s="99" t="s">
        <v>1741</v>
      </c>
      <c r="F163" s="99" t="s">
        <v>1742</v>
      </c>
      <c r="I163" s="100"/>
      <c r="J163" s="101">
        <f>BB163</f>
        <v>0</v>
      </c>
      <c r="K163" s="207"/>
      <c r="L163" s="207"/>
      <c r="M163" s="189"/>
      <c r="N163" s="161"/>
      <c r="O163" s="159"/>
      <c r="P163" s="160"/>
      <c r="AI163" s="98" t="s">
        <v>65</v>
      </c>
      <c r="AK163" s="102" t="s">
        <v>56</v>
      </c>
      <c r="AL163" s="102" t="s">
        <v>57</v>
      </c>
      <c r="AP163" s="98" t="s">
        <v>116</v>
      </c>
      <c r="BB163" s="103">
        <f>SUM(BB164:BB173)</f>
        <v>0</v>
      </c>
    </row>
    <row r="164" spans="2:56" s="1" customFormat="1" ht="16.5" customHeight="1">
      <c r="B164" s="106"/>
      <c r="C164" s="107" t="s">
        <v>324</v>
      </c>
      <c r="D164" s="107" t="s">
        <v>118</v>
      </c>
      <c r="E164" s="108" t="s">
        <v>1743</v>
      </c>
      <c r="F164" s="109" t="s">
        <v>1744</v>
      </c>
      <c r="G164" s="110" t="s">
        <v>160</v>
      </c>
      <c r="H164" s="111"/>
      <c r="I164" s="112">
        <v>56</v>
      </c>
      <c r="J164" s="154">
        <f t="shared" ref="J164:J173" si="5">ROUND(I164*H164,2)</f>
        <v>0</v>
      </c>
      <c r="K164" s="147"/>
      <c r="L164" s="147"/>
      <c r="M164" s="184"/>
      <c r="N164" s="161">
        <f t="shared" si="2"/>
        <v>0</v>
      </c>
      <c r="O164" s="159">
        <f t="shared" si="3"/>
        <v>0</v>
      </c>
      <c r="P164" s="160">
        <f t="shared" si="4"/>
        <v>0</v>
      </c>
      <c r="AI164" s="113" t="s">
        <v>122</v>
      </c>
      <c r="AK164" s="113" t="s">
        <v>118</v>
      </c>
      <c r="AL164" s="113" t="s">
        <v>65</v>
      </c>
      <c r="AP164" s="17" t="s">
        <v>116</v>
      </c>
      <c r="AV164" s="114" t="e">
        <f>IF(#REF!="základní",J164,0)</f>
        <v>#REF!</v>
      </c>
      <c r="AW164" s="114" t="e">
        <f>IF(#REF!="snížená",J164,0)</f>
        <v>#REF!</v>
      </c>
      <c r="AX164" s="114" t="e">
        <f>IF(#REF!="zákl. přenesená",J164,0)</f>
        <v>#REF!</v>
      </c>
      <c r="AY164" s="114" t="e">
        <f>IF(#REF!="sníž. přenesená",J164,0)</f>
        <v>#REF!</v>
      </c>
      <c r="AZ164" s="114" t="e">
        <f>IF(#REF!="nulová",J164,0)</f>
        <v>#REF!</v>
      </c>
      <c r="BA164" s="17" t="s">
        <v>65</v>
      </c>
      <c r="BB164" s="114">
        <f t="shared" ref="BB164:BB173" si="6">ROUND(I164*H164,2)</f>
        <v>0</v>
      </c>
      <c r="BC164" s="17" t="s">
        <v>122</v>
      </c>
      <c r="BD164" s="113" t="s">
        <v>353</v>
      </c>
    </row>
    <row r="165" spans="2:56" s="1" customFormat="1" ht="16.5" customHeight="1">
      <c r="B165" s="106"/>
      <c r="C165" s="107" t="s">
        <v>246</v>
      </c>
      <c r="D165" s="107" t="s">
        <v>118</v>
      </c>
      <c r="E165" s="108" t="s">
        <v>1745</v>
      </c>
      <c r="F165" s="109" t="s">
        <v>1746</v>
      </c>
      <c r="G165" s="110" t="s">
        <v>160</v>
      </c>
      <c r="H165" s="111"/>
      <c r="I165" s="112">
        <v>70</v>
      </c>
      <c r="J165" s="154">
        <f t="shared" si="5"/>
        <v>0</v>
      </c>
      <c r="K165" s="147"/>
      <c r="L165" s="147"/>
      <c r="M165" s="184"/>
      <c r="N165" s="161">
        <f t="shared" si="2"/>
        <v>0</v>
      </c>
      <c r="O165" s="159">
        <f t="shared" si="3"/>
        <v>0</v>
      </c>
      <c r="P165" s="160">
        <f t="shared" si="4"/>
        <v>0</v>
      </c>
      <c r="AI165" s="113" t="s">
        <v>122</v>
      </c>
      <c r="AK165" s="113" t="s">
        <v>118</v>
      </c>
      <c r="AL165" s="113" t="s">
        <v>65</v>
      </c>
      <c r="AP165" s="17" t="s">
        <v>116</v>
      </c>
      <c r="AV165" s="114" t="e">
        <f>IF(#REF!="základní",J165,0)</f>
        <v>#REF!</v>
      </c>
      <c r="AW165" s="114" t="e">
        <f>IF(#REF!="snížená",J165,0)</f>
        <v>#REF!</v>
      </c>
      <c r="AX165" s="114" t="e">
        <f>IF(#REF!="zákl. přenesená",J165,0)</f>
        <v>#REF!</v>
      </c>
      <c r="AY165" s="114" t="e">
        <f>IF(#REF!="sníž. přenesená",J165,0)</f>
        <v>#REF!</v>
      </c>
      <c r="AZ165" s="114" t="e">
        <f>IF(#REF!="nulová",J165,0)</f>
        <v>#REF!</v>
      </c>
      <c r="BA165" s="17" t="s">
        <v>65</v>
      </c>
      <c r="BB165" s="114">
        <f t="shared" si="6"/>
        <v>0</v>
      </c>
      <c r="BC165" s="17" t="s">
        <v>122</v>
      </c>
      <c r="BD165" s="113" t="s">
        <v>358</v>
      </c>
    </row>
    <row r="166" spans="2:56" s="1" customFormat="1" ht="16.5" customHeight="1">
      <c r="B166" s="106"/>
      <c r="C166" s="107" t="s">
        <v>334</v>
      </c>
      <c r="D166" s="107" t="s">
        <v>118</v>
      </c>
      <c r="E166" s="108" t="s">
        <v>1747</v>
      </c>
      <c r="F166" s="109" t="s">
        <v>1748</v>
      </c>
      <c r="G166" s="110" t="s">
        <v>160</v>
      </c>
      <c r="H166" s="111"/>
      <c r="I166" s="112">
        <v>73</v>
      </c>
      <c r="J166" s="154">
        <f t="shared" si="5"/>
        <v>0</v>
      </c>
      <c r="K166" s="147"/>
      <c r="L166" s="147"/>
      <c r="M166" s="184"/>
      <c r="N166" s="161">
        <f t="shared" si="2"/>
        <v>0</v>
      </c>
      <c r="O166" s="159">
        <f t="shared" si="3"/>
        <v>0</v>
      </c>
      <c r="P166" s="160">
        <f t="shared" si="4"/>
        <v>0</v>
      </c>
      <c r="AI166" s="113" t="s">
        <v>122</v>
      </c>
      <c r="AK166" s="113" t="s">
        <v>118</v>
      </c>
      <c r="AL166" s="113" t="s">
        <v>65</v>
      </c>
      <c r="AP166" s="17" t="s">
        <v>116</v>
      </c>
      <c r="AV166" s="114" t="e">
        <f>IF(#REF!="základní",J166,0)</f>
        <v>#REF!</v>
      </c>
      <c r="AW166" s="114" t="e">
        <f>IF(#REF!="snížená",J166,0)</f>
        <v>#REF!</v>
      </c>
      <c r="AX166" s="114" t="e">
        <f>IF(#REF!="zákl. přenesená",J166,0)</f>
        <v>#REF!</v>
      </c>
      <c r="AY166" s="114" t="e">
        <f>IF(#REF!="sníž. přenesená",J166,0)</f>
        <v>#REF!</v>
      </c>
      <c r="AZ166" s="114" t="e">
        <f>IF(#REF!="nulová",J166,0)</f>
        <v>#REF!</v>
      </c>
      <c r="BA166" s="17" t="s">
        <v>65</v>
      </c>
      <c r="BB166" s="114">
        <f t="shared" si="6"/>
        <v>0</v>
      </c>
      <c r="BC166" s="17" t="s">
        <v>122</v>
      </c>
      <c r="BD166" s="113" t="s">
        <v>362</v>
      </c>
    </row>
    <row r="167" spans="2:56" s="1" customFormat="1" ht="16.5" customHeight="1">
      <c r="B167" s="106"/>
      <c r="C167" s="107" t="s">
        <v>251</v>
      </c>
      <c r="D167" s="107" t="s">
        <v>118</v>
      </c>
      <c r="E167" s="108" t="s">
        <v>1749</v>
      </c>
      <c r="F167" s="109" t="s">
        <v>1750</v>
      </c>
      <c r="G167" s="110" t="s">
        <v>160</v>
      </c>
      <c r="H167" s="111"/>
      <c r="I167" s="112">
        <v>60</v>
      </c>
      <c r="J167" s="154">
        <f t="shared" si="5"/>
        <v>0</v>
      </c>
      <c r="K167" s="147"/>
      <c r="L167" s="147"/>
      <c r="M167" s="184"/>
      <c r="N167" s="161">
        <f t="shared" si="2"/>
        <v>0</v>
      </c>
      <c r="O167" s="159">
        <f t="shared" si="3"/>
        <v>0</v>
      </c>
      <c r="P167" s="160">
        <f t="shared" si="4"/>
        <v>0</v>
      </c>
      <c r="AI167" s="113" t="s">
        <v>122</v>
      </c>
      <c r="AK167" s="113" t="s">
        <v>118</v>
      </c>
      <c r="AL167" s="113" t="s">
        <v>65</v>
      </c>
      <c r="AP167" s="17" t="s">
        <v>116</v>
      </c>
      <c r="AV167" s="114" t="e">
        <f>IF(#REF!="základní",J167,0)</f>
        <v>#REF!</v>
      </c>
      <c r="AW167" s="114" t="e">
        <f>IF(#REF!="snížená",J167,0)</f>
        <v>#REF!</v>
      </c>
      <c r="AX167" s="114" t="e">
        <f>IF(#REF!="zákl. přenesená",J167,0)</f>
        <v>#REF!</v>
      </c>
      <c r="AY167" s="114" t="e">
        <f>IF(#REF!="sníž. přenesená",J167,0)</f>
        <v>#REF!</v>
      </c>
      <c r="AZ167" s="114" t="e">
        <f>IF(#REF!="nulová",J167,0)</f>
        <v>#REF!</v>
      </c>
      <c r="BA167" s="17" t="s">
        <v>65</v>
      </c>
      <c r="BB167" s="114">
        <f t="shared" si="6"/>
        <v>0</v>
      </c>
      <c r="BC167" s="17" t="s">
        <v>122</v>
      </c>
      <c r="BD167" s="113" t="s">
        <v>368</v>
      </c>
    </row>
    <row r="168" spans="2:56" s="1" customFormat="1" ht="16.5" customHeight="1">
      <c r="B168" s="106"/>
      <c r="C168" s="107" t="s">
        <v>345</v>
      </c>
      <c r="D168" s="107" t="s">
        <v>118</v>
      </c>
      <c r="E168" s="108" t="s">
        <v>1751</v>
      </c>
      <c r="F168" s="109" t="s">
        <v>1752</v>
      </c>
      <c r="G168" s="110" t="s">
        <v>160</v>
      </c>
      <c r="H168" s="111"/>
      <c r="I168" s="112">
        <v>299</v>
      </c>
      <c r="J168" s="154">
        <f t="shared" si="5"/>
        <v>0</v>
      </c>
      <c r="K168" s="147"/>
      <c r="L168" s="147"/>
      <c r="M168" s="184"/>
      <c r="N168" s="161">
        <f t="shared" si="2"/>
        <v>0</v>
      </c>
      <c r="O168" s="159">
        <f t="shared" si="3"/>
        <v>0</v>
      </c>
      <c r="P168" s="160">
        <f t="shared" si="4"/>
        <v>0</v>
      </c>
      <c r="AI168" s="113" t="s">
        <v>122</v>
      </c>
      <c r="AK168" s="113" t="s">
        <v>118</v>
      </c>
      <c r="AL168" s="113" t="s">
        <v>65</v>
      </c>
      <c r="AP168" s="17" t="s">
        <v>116</v>
      </c>
      <c r="AV168" s="114" t="e">
        <f>IF(#REF!="základní",J168,0)</f>
        <v>#REF!</v>
      </c>
      <c r="AW168" s="114" t="e">
        <f>IF(#REF!="snížená",J168,0)</f>
        <v>#REF!</v>
      </c>
      <c r="AX168" s="114" t="e">
        <f>IF(#REF!="zákl. přenesená",J168,0)</f>
        <v>#REF!</v>
      </c>
      <c r="AY168" s="114" t="e">
        <f>IF(#REF!="sníž. přenesená",J168,0)</f>
        <v>#REF!</v>
      </c>
      <c r="AZ168" s="114" t="e">
        <f>IF(#REF!="nulová",J168,0)</f>
        <v>#REF!</v>
      </c>
      <c r="BA168" s="17" t="s">
        <v>65</v>
      </c>
      <c r="BB168" s="114">
        <f t="shared" si="6"/>
        <v>0</v>
      </c>
      <c r="BC168" s="17" t="s">
        <v>122</v>
      </c>
      <c r="BD168" s="113" t="s">
        <v>372</v>
      </c>
    </row>
    <row r="169" spans="2:56" s="1" customFormat="1" ht="16.5" customHeight="1">
      <c r="B169" s="106"/>
      <c r="C169" s="107" t="s">
        <v>256</v>
      </c>
      <c r="D169" s="107" t="s">
        <v>118</v>
      </c>
      <c r="E169" s="108" t="s">
        <v>1753</v>
      </c>
      <c r="F169" s="109" t="s">
        <v>1754</v>
      </c>
      <c r="G169" s="110" t="s">
        <v>160</v>
      </c>
      <c r="H169" s="111"/>
      <c r="I169" s="112">
        <v>231</v>
      </c>
      <c r="J169" s="154">
        <f t="shared" si="5"/>
        <v>0</v>
      </c>
      <c r="K169" s="147"/>
      <c r="L169" s="147"/>
      <c r="M169" s="184"/>
      <c r="N169" s="161">
        <f t="shared" si="2"/>
        <v>0</v>
      </c>
      <c r="O169" s="159">
        <f t="shared" si="3"/>
        <v>0</v>
      </c>
      <c r="P169" s="160">
        <f t="shared" si="4"/>
        <v>0</v>
      </c>
      <c r="AI169" s="113" t="s">
        <v>122</v>
      </c>
      <c r="AK169" s="113" t="s">
        <v>118</v>
      </c>
      <c r="AL169" s="113" t="s">
        <v>65</v>
      </c>
      <c r="AP169" s="17" t="s">
        <v>116</v>
      </c>
      <c r="AV169" s="114" t="e">
        <f>IF(#REF!="základní",J169,0)</f>
        <v>#REF!</v>
      </c>
      <c r="AW169" s="114" t="e">
        <f>IF(#REF!="snížená",J169,0)</f>
        <v>#REF!</v>
      </c>
      <c r="AX169" s="114" t="e">
        <f>IF(#REF!="zákl. přenesená",J169,0)</f>
        <v>#REF!</v>
      </c>
      <c r="AY169" s="114" t="e">
        <f>IF(#REF!="sníž. přenesená",J169,0)</f>
        <v>#REF!</v>
      </c>
      <c r="AZ169" s="114" t="e">
        <f>IF(#REF!="nulová",J169,0)</f>
        <v>#REF!</v>
      </c>
      <c r="BA169" s="17" t="s">
        <v>65</v>
      </c>
      <c r="BB169" s="114">
        <f t="shared" si="6"/>
        <v>0</v>
      </c>
      <c r="BC169" s="17" t="s">
        <v>122</v>
      </c>
      <c r="BD169" s="113" t="s">
        <v>379</v>
      </c>
    </row>
    <row r="170" spans="2:56" s="1" customFormat="1" ht="16.5" customHeight="1">
      <c r="B170" s="106"/>
      <c r="C170" s="107" t="s">
        <v>355</v>
      </c>
      <c r="D170" s="107" t="s">
        <v>118</v>
      </c>
      <c r="E170" s="108" t="s">
        <v>1755</v>
      </c>
      <c r="F170" s="109" t="s">
        <v>1756</v>
      </c>
      <c r="G170" s="110" t="s">
        <v>160</v>
      </c>
      <c r="H170" s="111"/>
      <c r="I170" s="112">
        <v>264</v>
      </c>
      <c r="J170" s="154">
        <f t="shared" si="5"/>
        <v>0</v>
      </c>
      <c r="K170" s="147"/>
      <c r="L170" s="147"/>
      <c r="M170" s="184"/>
      <c r="N170" s="161">
        <f t="shared" si="2"/>
        <v>0</v>
      </c>
      <c r="O170" s="159">
        <f t="shared" si="3"/>
        <v>0</v>
      </c>
      <c r="P170" s="160">
        <f t="shared" si="4"/>
        <v>0</v>
      </c>
      <c r="AI170" s="113" t="s">
        <v>122</v>
      </c>
      <c r="AK170" s="113" t="s">
        <v>118</v>
      </c>
      <c r="AL170" s="113" t="s">
        <v>65</v>
      </c>
      <c r="AP170" s="17" t="s">
        <v>116</v>
      </c>
      <c r="AV170" s="114" t="e">
        <f>IF(#REF!="základní",J170,0)</f>
        <v>#REF!</v>
      </c>
      <c r="AW170" s="114" t="e">
        <f>IF(#REF!="snížená",J170,0)</f>
        <v>#REF!</v>
      </c>
      <c r="AX170" s="114" t="e">
        <f>IF(#REF!="zákl. přenesená",J170,0)</f>
        <v>#REF!</v>
      </c>
      <c r="AY170" s="114" t="e">
        <f>IF(#REF!="sníž. přenesená",J170,0)</f>
        <v>#REF!</v>
      </c>
      <c r="AZ170" s="114" t="e">
        <f>IF(#REF!="nulová",J170,0)</f>
        <v>#REF!</v>
      </c>
      <c r="BA170" s="17" t="s">
        <v>65</v>
      </c>
      <c r="BB170" s="114">
        <f t="shared" si="6"/>
        <v>0</v>
      </c>
      <c r="BC170" s="17" t="s">
        <v>122</v>
      </c>
      <c r="BD170" s="113" t="s">
        <v>383</v>
      </c>
    </row>
    <row r="171" spans="2:56" s="1" customFormat="1" ht="16.5" customHeight="1">
      <c r="B171" s="106"/>
      <c r="C171" s="107" t="s">
        <v>260</v>
      </c>
      <c r="D171" s="107" t="s">
        <v>118</v>
      </c>
      <c r="E171" s="108" t="s">
        <v>1757</v>
      </c>
      <c r="F171" s="109" t="s">
        <v>1758</v>
      </c>
      <c r="G171" s="110" t="s">
        <v>160</v>
      </c>
      <c r="H171" s="111"/>
      <c r="I171" s="112">
        <v>94</v>
      </c>
      <c r="J171" s="154">
        <f t="shared" si="5"/>
        <v>0</v>
      </c>
      <c r="K171" s="147"/>
      <c r="L171" s="147"/>
      <c r="M171" s="184"/>
      <c r="N171" s="161">
        <f t="shared" si="2"/>
        <v>0</v>
      </c>
      <c r="O171" s="159">
        <f t="shared" si="3"/>
        <v>0</v>
      </c>
      <c r="P171" s="160">
        <f t="shared" si="4"/>
        <v>0</v>
      </c>
      <c r="AI171" s="113" t="s">
        <v>122</v>
      </c>
      <c r="AK171" s="113" t="s">
        <v>118</v>
      </c>
      <c r="AL171" s="113" t="s">
        <v>65</v>
      </c>
      <c r="AP171" s="17" t="s">
        <v>116</v>
      </c>
      <c r="AV171" s="114" t="e">
        <f>IF(#REF!="základní",J171,0)</f>
        <v>#REF!</v>
      </c>
      <c r="AW171" s="114" t="e">
        <f>IF(#REF!="snížená",J171,0)</f>
        <v>#REF!</v>
      </c>
      <c r="AX171" s="114" t="e">
        <f>IF(#REF!="zákl. přenesená",J171,0)</f>
        <v>#REF!</v>
      </c>
      <c r="AY171" s="114" t="e">
        <f>IF(#REF!="sníž. přenesená",J171,0)</f>
        <v>#REF!</v>
      </c>
      <c r="AZ171" s="114" t="e">
        <f>IF(#REF!="nulová",J171,0)</f>
        <v>#REF!</v>
      </c>
      <c r="BA171" s="17" t="s">
        <v>65</v>
      </c>
      <c r="BB171" s="114">
        <f t="shared" si="6"/>
        <v>0</v>
      </c>
      <c r="BC171" s="17" t="s">
        <v>122</v>
      </c>
      <c r="BD171" s="113" t="s">
        <v>390</v>
      </c>
    </row>
    <row r="172" spans="2:56" s="1" customFormat="1" ht="16.5" customHeight="1">
      <c r="B172" s="106"/>
      <c r="C172" s="107" t="s">
        <v>365</v>
      </c>
      <c r="D172" s="107" t="s">
        <v>118</v>
      </c>
      <c r="E172" s="108" t="s">
        <v>1759</v>
      </c>
      <c r="F172" s="109" t="s">
        <v>1760</v>
      </c>
      <c r="G172" s="110" t="s">
        <v>160</v>
      </c>
      <c r="H172" s="111"/>
      <c r="I172" s="112">
        <v>160</v>
      </c>
      <c r="J172" s="154">
        <f t="shared" si="5"/>
        <v>0</v>
      </c>
      <c r="K172" s="147"/>
      <c r="L172" s="147"/>
      <c r="M172" s="184"/>
      <c r="N172" s="161">
        <f t="shared" si="2"/>
        <v>0</v>
      </c>
      <c r="O172" s="159">
        <f t="shared" si="3"/>
        <v>0</v>
      </c>
      <c r="P172" s="160">
        <f t="shared" si="4"/>
        <v>0</v>
      </c>
      <c r="AI172" s="113" t="s">
        <v>122</v>
      </c>
      <c r="AK172" s="113" t="s">
        <v>118</v>
      </c>
      <c r="AL172" s="113" t="s">
        <v>65</v>
      </c>
      <c r="AP172" s="17" t="s">
        <v>116</v>
      </c>
      <c r="AV172" s="114" t="e">
        <f>IF(#REF!="základní",J172,0)</f>
        <v>#REF!</v>
      </c>
      <c r="AW172" s="114" t="e">
        <f>IF(#REF!="snížená",J172,0)</f>
        <v>#REF!</v>
      </c>
      <c r="AX172" s="114" t="e">
        <f>IF(#REF!="zákl. přenesená",J172,0)</f>
        <v>#REF!</v>
      </c>
      <c r="AY172" s="114" t="e">
        <f>IF(#REF!="sníž. přenesená",J172,0)</f>
        <v>#REF!</v>
      </c>
      <c r="AZ172" s="114" t="e">
        <f>IF(#REF!="nulová",J172,0)</f>
        <v>#REF!</v>
      </c>
      <c r="BA172" s="17" t="s">
        <v>65</v>
      </c>
      <c r="BB172" s="114">
        <f t="shared" si="6"/>
        <v>0</v>
      </c>
      <c r="BC172" s="17" t="s">
        <v>122</v>
      </c>
      <c r="BD172" s="113" t="s">
        <v>396</v>
      </c>
    </row>
    <row r="173" spans="2:56" s="1" customFormat="1" ht="16.5" customHeight="1">
      <c r="B173" s="106"/>
      <c r="C173" s="107" t="s">
        <v>265</v>
      </c>
      <c r="D173" s="107" t="s">
        <v>118</v>
      </c>
      <c r="E173" s="108" t="s">
        <v>1761</v>
      </c>
      <c r="F173" s="109" t="s">
        <v>1762</v>
      </c>
      <c r="G173" s="110" t="s">
        <v>160</v>
      </c>
      <c r="H173" s="111"/>
      <c r="I173" s="112">
        <v>133</v>
      </c>
      <c r="J173" s="154">
        <f t="shared" si="5"/>
        <v>0</v>
      </c>
      <c r="K173" s="147"/>
      <c r="L173" s="147"/>
      <c r="M173" s="184"/>
      <c r="N173" s="161">
        <f t="shared" si="2"/>
        <v>0</v>
      </c>
      <c r="O173" s="159">
        <f t="shared" si="3"/>
        <v>0</v>
      </c>
      <c r="P173" s="160">
        <f t="shared" si="4"/>
        <v>0</v>
      </c>
      <c r="AI173" s="113" t="s">
        <v>122</v>
      </c>
      <c r="AK173" s="113" t="s">
        <v>118</v>
      </c>
      <c r="AL173" s="113" t="s">
        <v>65</v>
      </c>
      <c r="AP173" s="17" t="s">
        <v>116</v>
      </c>
      <c r="AV173" s="114" t="e">
        <f>IF(#REF!="základní",J173,0)</f>
        <v>#REF!</v>
      </c>
      <c r="AW173" s="114" t="e">
        <f>IF(#REF!="snížená",J173,0)</f>
        <v>#REF!</v>
      </c>
      <c r="AX173" s="114" t="e">
        <f>IF(#REF!="zákl. přenesená",J173,0)</f>
        <v>#REF!</v>
      </c>
      <c r="AY173" s="114" t="e">
        <f>IF(#REF!="sníž. přenesená",J173,0)</f>
        <v>#REF!</v>
      </c>
      <c r="AZ173" s="114" t="e">
        <f>IF(#REF!="nulová",J173,0)</f>
        <v>#REF!</v>
      </c>
      <c r="BA173" s="17" t="s">
        <v>65</v>
      </c>
      <c r="BB173" s="114">
        <f t="shared" si="6"/>
        <v>0</v>
      </c>
      <c r="BC173" s="17" t="s">
        <v>122</v>
      </c>
      <c r="BD173" s="113" t="s">
        <v>401</v>
      </c>
    </row>
    <row r="174" spans="2:56" s="11" customFormat="1" ht="25.95" customHeight="1">
      <c r="B174" s="97"/>
      <c r="D174" s="98" t="s">
        <v>56</v>
      </c>
      <c r="E174" s="99" t="s">
        <v>1763</v>
      </c>
      <c r="F174" s="99" t="s">
        <v>1764</v>
      </c>
      <c r="I174" s="100"/>
      <c r="J174" s="101">
        <f>BB174</f>
        <v>0</v>
      </c>
      <c r="K174" s="207"/>
      <c r="L174" s="207"/>
      <c r="M174" s="189"/>
      <c r="N174" s="161"/>
      <c r="O174" s="159"/>
      <c r="P174" s="160"/>
      <c r="AI174" s="98" t="s">
        <v>65</v>
      </c>
      <c r="AK174" s="102" t="s">
        <v>56</v>
      </c>
      <c r="AL174" s="102" t="s">
        <v>57</v>
      </c>
      <c r="AP174" s="98" t="s">
        <v>116</v>
      </c>
      <c r="BB174" s="103">
        <f>SUM(BB175:BB198)</f>
        <v>0</v>
      </c>
    </row>
    <row r="175" spans="2:56" s="1" customFormat="1" ht="16.5" customHeight="1">
      <c r="B175" s="106"/>
      <c r="C175" s="107" t="s">
        <v>375</v>
      </c>
      <c r="D175" s="107" t="s">
        <v>118</v>
      </c>
      <c r="E175" s="108" t="s">
        <v>1765</v>
      </c>
      <c r="F175" s="109" t="s">
        <v>1766</v>
      </c>
      <c r="G175" s="110" t="s">
        <v>1501</v>
      </c>
      <c r="H175" s="111"/>
      <c r="I175" s="112">
        <v>592</v>
      </c>
      <c r="J175" s="154">
        <f t="shared" ref="J175:J198" si="7">ROUND(I175*H175,2)</f>
        <v>0</v>
      </c>
      <c r="K175" s="147"/>
      <c r="L175" s="147"/>
      <c r="M175" s="184"/>
      <c r="N175" s="161">
        <f t="shared" si="2"/>
        <v>0</v>
      </c>
      <c r="O175" s="159">
        <f t="shared" si="3"/>
        <v>0</v>
      </c>
      <c r="P175" s="160">
        <f t="shared" si="4"/>
        <v>0</v>
      </c>
      <c r="AI175" s="113" t="s">
        <v>122</v>
      </c>
      <c r="AK175" s="113" t="s">
        <v>118</v>
      </c>
      <c r="AL175" s="113" t="s">
        <v>65</v>
      </c>
      <c r="AP175" s="17" t="s">
        <v>116</v>
      </c>
      <c r="AV175" s="114" t="e">
        <f>IF(#REF!="základní",J175,0)</f>
        <v>#REF!</v>
      </c>
      <c r="AW175" s="114" t="e">
        <f>IF(#REF!="snížená",J175,0)</f>
        <v>#REF!</v>
      </c>
      <c r="AX175" s="114" t="e">
        <f>IF(#REF!="zákl. přenesená",J175,0)</f>
        <v>#REF!</v>
      </c>
      <c r="AY175" s="114" t="e">
        <f>IF(#REF!="sníž. přenesená",J175,0)</f>
        <v>#REF!</v>
      </c>
      <c r="AZ175" s="114" t="e">
        <f>IF(#REF!="nulová",J175,0)</f>
        <v>#REF!</v>
      </c>
      <c r="BA175" s="17" t="s">
        <v>65</v>
      </c>
      <c r="BB175" s="114">
        <f t="shared" ref="BB175:BB198" si="8">ROUND(I175*H175,2)</f>
        <v>0</v>
      </c>
      <c r="BC175" s="17" t="s">
        <v>122</v>
      </c>
      <c r="BD175" s="113" t="s">
        <v>405</v>
      </c>
    </row>
    <row r="176" spans="2:56" s="1" customFormat="1" ht="16.5" customHeight="1">
      <c r="B176" s="106"/>
      <c r="C176" s="107" t="s">
        <v>270</v>
      </c>
      <c r="D176" s="107" t="s">
        <v>118</v>
      </c>
      <c r="E176" s="108" t="s">
        <v>1767</v>
      </c>
      <c r="F176" s="109" t="s">
        <v>1768</v>
      </c>
      <c r="G176" s="110" t="s">
        <v>160</v>
      </c>
      <c r="H176" s="111"/>
      <c r="I176" s="112">
        <v>101</v>
      </c>
      <c r="J176" s="154">
        <f t="shared" si="7"/>
        <v>0</v>
      </c>
      <c r="K176" s="147"/>
      <c r="L176" s="147"/>
      <c r="M176" s="184"/>
      <c r="N176" s="161">
        <f t="shared" si="2"/>
        <v>0</v>
      </c>
      <c r="O176" s="159">
        <f t="shared" si="3"/>
        <v>0</v>
      </c>
      <c r="P176" s="160">
        <f t="shared" si="4"/>
        <v>0</v>
      </c>
      <c r="AI176" s="113" t="s">
        <v>122</v>
      </c>
      <c r="AK176" s="113" t="s">
        <v>118</v>
      </c>
      <c r="AL176" s="113" t="s">
        <v>65</v>
      </c>
      <c r="AP176" s="17" t="s">
        <v>116</v>
      </c>
      <c r="AV176" s="114" t="e">
        <f>IF(#REF!="základní",J176,0)</f>
        <v>#REF!</v>
      </c>
      <c r="AW176" s="114" t="e">
        <f>IF(#REF!="snížená",J176,0)</f>
        <v>#REF!</v>
      </c>
      <c r="AX176" s="114" t="e">
        <f>IF(#REF!="zákl. přenesená",J176,0)</f>
        <v>#REF!</v>
      </c>
      <c r="AY176" s="114" t="e">
        <f>IF(#REF!="sníž. přenesená",J176,0)</f>
        <v>#REF!</v>
      </c>
      <c r="AZ176" s="114" t="e">
        <f>IF(#REF!="nulová",J176,0)</f>
        <v>#REF!</v>
      </c>
      <c r="BA176" s="17" t="s">
        <v>65</v>
      </c>
      <c r="BB176" s="114">
        <f t="shared" si="8"/>
        <v>0</v>
      </c>
      <c r="BC176" s="17" t="s">
        <v>122</v>
      </c>
      <c r="BD176" s="113" t="s">
        <v>410</v>
      </c>
    </row>
    <row r="177" spans="2:56" s="1" customFormat="1" ht="16.5" customHeight="1">
      <c r="B177" s="106"/>
      <c r="C177" s="107" t="s">
        <v>387</v>
      </c>
      <c r="D177" s="107" t="s">
        <v>118</v>
      </c>
      <c r="E177" s="108" t="s">
        <v>1769</v>
      </c>
      <c r="F177" s="109" t="s">
        <v>1770</v>
      </c>
      <c r="G177" s="110" t="s">
        <v>1501</v>
      </c>
      <c r="H177" s="111"/>
      <c r="I177" s="112">
        <v>2054</v>
      </c>
      <c r="J177" s="154">
        <f t="shared" si="7"/>
        <v>0</v>
      </c>
      <c r="K177" s="147"/>
      <c r="L177" s="147"/>
      <c r="M177" s="184"/>
      <c r="N177" s="161">
        <f t="shared" si="2"/>
        <v>0</v>
      </c>
      <c r="O177" s="159">
        <f t="shared" si="3"/>
        <v>0</v>
      </c>
      <c r="P177" s="160">
        <f t="shared" si="4"/>
        <v>0</v>
      </c>
      <c r="AI177" s="113" t="s">
        <v>122</v>
      </c>
      <c r="AK177" s="113" t="s">
        <v>118</v>
      </c>
      <c r="AL177" s="113" t="s">
        <v>65</v>
      </c>
      <c r="AP177" s="17" t="s">
        <v>116</v>
      </c>
      <c r="AV177" s="114" t="e">
        <f>IF(#REF!="základní",J177,0)</f>
        <v>#REF!</v>
      </c>
      <c r="AW177" s="114" t="e">
        <f>IF(#REF!="snížená",J177,0)</f>
        <v>#REF!</v>
      </c>
      <c r="AX177" s="114" t="e">
        <f>IF(#REF!="zákl. přenesená",J177,0)</f>
        <v>#REF!</v>
      </c>
      <c r="AY177" s="114" t="e">
        <f>IF(#REF!="sníž. přenesená",J177,0)</f>
        <v>#REF!</v>
      </c>
      <c r="AZ177" s="114" t="e">
        <f>IF(#REF!="nulová",J177,0)</f>
        <v>#REF!</v>
      </c>
      <c r="BA177" s="17" t="s">
        <v>65</v>
      </c>
      <c r="BB177" s="114">
        <f t="shared" si="8"/>
        <v>0</v>
      </c>
      <c r="BC177" s="17" t="s">
        <v>122</v>
      </c>
      <c r="BD177" s="113" t="s">
        <v>414</v>
      </c>
    </row>
    <row r="178" spans="2:56" s="1" customFormat="1" ht="16.5" customHeight="1">
      <c r="B178" s="106"/>
      <c r="C178" s="107" t="s">
        <v>275</v>
      </c>
      <c r="D178" s="107" t="s">
        <v>118</v>
      </c>
      <c r="E178" s="108" t="s">
        <v>1771</v>
      </c>
      <c r="F178" s="109" t="s">
        <v>1604</v>
      </c>
      <c r="G178" s="110" t="s">
        <v>1501</v>
      </c>
      <c r="H178" s="111"/>
      <c r="I178" s="112">
        <v>1711</v>
      </c>
      <c r="J178" s="154">
        <f t="shared" si="7"/>
        <v>0</v>
      </c>
      <c r="K178" s="147"/>
      <c r="L178" s="147"/>
      <c r="M178" s="184"/>
      <c r="N178" s="161">
        <f t="shared" si="2"/>
        <v>0</v>
      </c>
      <c r="O178" s="159">
        <f t="shared" si="3"/>
        <v>0</v>
      </c>
      <c r="P178" s="160">
        <f t="shared" si="4"/>
        <v>0</v>
      </c>
      <c r="AI178" s="113" t="s">
        <v>122</v>
      </c>
      <c r="AK178" s="113" t="s">
        <v>118</v>
      </c>
      <c r="AL178" s="113" t="s">
        <v>65</v>
      </c>
      <c r="AP178" s="17" t="s">
        <v>116</v>
      </c>
      <c r="AV178" s="114" t="e">
        <f>IF(#REF!="základní",J178,0)</f>
        <v>#REF!</v>
      </c>
      <c r="AW178" s="114" t="e">
        <f>IF(#REF!="snížená",J178,0)</f>
        <v>#REF!</v>
      </c>
      <c r="AX178" s="114" t="e">
        <f>IF(#REF!="zákl. přenesená",J178,0)</f>
        <v>#REF!</v>
      </c>
      <c r="AY178" s="114" t="e">
        <f>IF(#REF!="sníž. přenesená",J178,0)</f>
        <v>#REF!</v>
      </c>
      <c r="AZ178" s="114" t="e">
        <f>IF(#REF!="nulová",J178,0)</f>
        <v>#REF!</v>
      </c>
      <c r="BA178" s="17" t="s">
        <v>65</v>
      </c>
      <c r="BB178" s="114">
        <f t="shared" si="8"/>
        <v>0</v>
      </c>
      <c r="BC178" s="17" t="s">
        <v>122</v>
      </c>
      <c r="BD178" s="113" t="s">
        <v>419</v>
      </c>
    </row>
    <row r="179" spans="2:56" s="1" customFormat="1" ht="16.5" customHeight="1">
      <c r="B179" s="106"/>
      <c r="C179" s="107" t="s">
        <v>398</v>
      </c>
      <c r="D179" s="107" t="s">
        <v>118</v>
      </c>
      <c r="E179" s="108" t="s">
        <v>1772</v>
      </c>
      <c r="F179" s="109" t="s">
        <v>1773</v>
      </c>
      <c r="G179" s="110" t="s">
        <v>1501</v>
      </c>
      <c r="H179" s="111"/>
      <c r="I179" s="112">
        <v>10953</v>
      </c>
      <c r="J179" s="154">
        <f t="shared" si="7"/>
        <v>0</v>
      </c>
      <c r="K179" s="147"/>
      <c r="L179" s="147"/>
      <c r="M179" s="184"/>
      <c r="N179" s="161">
        <f t="shared" si="2"/>
        <v>0</v>
      </c>
      <c r="O179" s="159">
        <f t="shared" si="3"/>
        <v>0</v>
      </c>
      <c r="P179" s="160">
        <f t="shared" si="4"/>
        <v>0</v>
      </c>
      <c r="AI179" s="113" t="s">
        <v>122</v>
      </c>
      <c r="AK179" s="113" t="s">
        <v>118</v>
      </c>
      <c r="AL179" s="113" t="s">
        <v>65</v>
      </c>
      <c r="AP179" s="17" t="s">
        <v>116</v>
      </c>
      <c r="AV179" s="114" t="e">
        <f>IF(#REF!="základní",J179,0)</f>
        <v>#REF!</v>
      </c>
      <c r="AW179" s="114" t="e">
        <f>IF(#REF!="snížená",J179,0)</f>
        <v>#REF!</v>
      </c>
      <c r="AX179" s="114" t="e">
        <f>IF(#REF!="zákl. přenesená",J179,0)</f>
        <v>#REF!</v>
      </c>
      <c r="AY179" s="114" t="e">
        <f>IF(#REF!="sníž. přenesená",J179,0)</f>
        <v>#REF!</v>
      </c>
      <c r="AZ179" s="114" t="e">
        <f>IF(#REF!="nulová",J179,0)</f>
        <v>#REF!</v>
      </c>
      <c r="BA179" s="17" t="s">
        <v>65</v>
      </c>
      <c r="BB179" s="114">
        <f t="shared" si="8"/>
        <v>0</v>
      </c>
      <c r="BC179" s="17" t="s">
        <v>122</v>
      </c>
      <c r="BD179" s="113" t="s">
        <v>423</v>
      </c>
    </row>
    <row r="180" spans="2:56" s="1" customFormat="1" ht="16.5" customHeight="1">
      <c r="B180" s="106"/>
      <c r="C180" s="107" t="s">
        <v>279</v>
      </c>
      <c r="D180" s="107" t="s">
        <v>118</v>
      </c>
      <c r="E180" s="108" t="s">
        <v>1774</v>
      </c>
      <c r="F180" s="109" t="s">
        <v>1775</v>
      </c>
      <c r="G180" s="110" t="s">
        <v>236</v>
      </c>
      <c r="H180" s="111"/>
      <c r="I180" s="112">
        <v>1237</v>
      </c>
      <c r="J180" s="154">
        <f t="shared" si="7"/>
        <v>0</v>
      </c>
      <c r="K180" s="147"/>
      <c r="L180" s="147"/>
      <c r="M180" s="184"/>
      <c r="N180" s="161">
        <f t="shared" si="2"/>
        <v>0</v>
      </c>
      <c r="O180" s="159">
        <f t="shared" si="3"/>
        <v>0</v>
      </c>
      <c r="P180" s="160">
        <f t="shared" si="4"/>
        <v>0</v>
      </c>
      <c r="AI180" s="113" t="s">
        <v>122</v>
      </c>
      <c r="AK180" s="113" t="s">
        <v>118</v>
      </c>
      <c r="AL180" s="113" t="s">
        <v>65</v>
      </c>
      <c r="AP180" s="17" t="s">
        <v>116</v>
      </c>
      <c r="AV180" s="114" t="e">
        <f>IF(#REF!="základní",J180,0)</f>
        <v>#REF!</v>
      </c>
      <c r="AW180" s="114" t="e">
        <f>IF(#REF!="snížená",J180,0)</f>
        <v>#REF!</v>
      </c>
      <c r="AX180" s="114" t="e">
        <f>IF(#REF!="zákl. přenesená",J180,0)</f>
        <v>#REF!</v>
      </c>
      <c r="AY180" s="114" t="e">
        <f>IF(#REF!="sníž. přenesená",J180,0)</f>
        <v>#REF!</v>
      </c>
      <c r="AZ180" s="114" t="e">
        <f>IF(#REF!="nulová",J180,0)</f>
        <v>#REF!</v>
      </c>
      <c r="BA180" s="17" t="s">
        <v>65</v>
      </c>
      <c r="BB180" s="114">
        <f t="shared" si="8"/>
        <v>0</v>
      </c>
      <c r="BC180" s="17" t="s">
        <v>122</v>
      </c>
      <c r="BD180" s="113" t="s">
        <v>427</v>
      </c>
    </row>
    <row r="181" spans="2:56" s="1" customFormat="1" ht="16.5" customHeight="1">
      <c r="B181" s="106"/>
      <c r="C181" s="107" t="s">
        <v>407</v>
      </c>
      <c r="D181" s="107" t="s">
        <v>118</v>
      </c>
      <c r="E181" s="108" t="s">
        <v>1776</v>
      </c>
      <c r="F181" s="109" t="s">
        <v>1777</v>
      </c>
      <c r="G181" s="110" t="s">
        <v>160</v>
      </c>
      <c r="H181" s="111"/>
      <c r="I181" s="112">
        <v>41</v>
      </c>
      <c r="J181" s="154">
        <f t="shared" si="7"/>
        <v>0</v>
      </c>
      <c r="K181" s="147"/>
      <c r="L181" s="147"/>
      <c r="M181" s="184"/>
      <c r="N181" s="161">
        <f t="shared" si="2"/>
        <v>0</v>
      </c>
      <c r="O181" s="159">
        <f t="shared" si="3"/>
        <v>0</v>
      </c>
      <c r="P181" s="160">
        <f t="shared" si="4"/>
        <v>0</v>
      </c>
      <c r="AI181" s="113" t="s">
        <v>122</v>
      </c>
      <c r="AK181" s="113" t="s">
        <v>118</v>
      </c>
      <c r="AL181" s="113" t="s">
        <v>65</v>
      </c>
      <c r="AP181" s="17" t="s">
        <v>116</v>
      </c>
      <c r="AV181" s="114" t="e">
        <f>IF(#REF!="základní",J181,0)</f>
        <v>#REF!</v>
      </c>
      <c r="AW181" s="114" t="e">
        <f>IF(#REF!="snížená",J181,0)</f>
        <v>#REF!</v>
      </c>
      <c r="AX181" s="114" t="e">
        <f>IF(#REF!="zákl. přenesená",J181,0)</f>
        <v>#REF!</v>
      </c>
      <c r="AY181" s="114" t="e">
        <f>IF(#REF!="sníž. přenesená",J181,0)</f>
        <v>#REF!</v>
      </c>
      <c r="AZ181" s="114" t="e">
        <f>IF(#REF!="nulová",J181,0)</f>
        <v>#REF!</v>
      </c>
      <c r="BA181" s="17" t="s">
        <v>65</v>
      </c>
      <c r="BB181" s="114">
        <f t="shared" si="8"/>
        <v>0</v>
      </c>
      <c r="BC181" s="17" t="s">
        <v>122</v>
      </c>
      <c r="BD181" s="113" t="s">
        <v>430</v>
      </c>
    </row>
    <row r="182" spans="2:56" s="1" customFormat="1" ht="16.5" customHeight="1">
      <c r="B182" s="106"/>
      <c r="C182" s="107" t="s">
        <v>285</v>
      </c>
      <c r="D182" s="107" t="s">
        <v>118</v>
      </c>
      <c r="E182" s="108" t="s">
        <v>1778</v>
      </c>
      <c r="F182" s="109" t="s">
        <v>1779</v>
      </c>
      <c r="G182" s="110" t="s">
        <v>160</v>
      </c>
      <c r="H182" s="111"/>
      <c r="I182" s="112">
        <v>119</v>
      </c>
      <c r="J182" s="154">
        <f t="shared" si="7"/>
        <v>0</v>
      </c>
      <c r="K182" s="147"/>
      <c r="L182" s="147"/>
      <c r="M182" s="184"/>
      <c r="N182" s="161">
        <f t="shared" si="2"/>
        <v>0</v>
      </c>
      <c r="O182" s="159">
        <f t="shared" si="3"/>
        <v>0</v>
      </c>
      <c r="P182" s="160">
        <f t="shared" si="4"/>
        <v>0</v>
      </c>
      <c r="AI182" s="113" t="s">
        <v>122</v>
      </c>
      <c r="AK182" s="113" t="s">
        <v>118</v>
      </c>
      <c r="AL182" s="113" t="s">
        <v>65</v>
      </c>
      <c r="AP182" s="17" t="s">
        <v>116</v>
      </c>
      <c r="AV182" s="114" t="e">
        <f>IF(#REF!="základní",J182,0)</f>
        <v>#REF!</v>
      </c>
      <c r="AW182" s="114" t="e">
        <f>IF(#REF!="snížená",J182,0)</f>
        <v>#REF!</v>
      </c>
      <c r="AX182" s="114" t="e">
        <f>IF(#REF!="zákl. přenesená",J182,0)</f>
        <v>#REF!</v>
      </c>
      <c r="AY182" s="114" t="e">
        <f>IF(#REF!="sníž. přenesená",J182,0)</f>
        <v>#REF!</v>
      </c>
      <c r="AZ182" s="114" t="e">
        <f>IF(#REF!="nulová",J182,0)</f>
        <v>#REF!</v>
      </c>
      <c r="BA182" s="17" t="s">
        <v>65</v>
      </c>
      <c r="BB182" s="114">
        <f t="shared" si="8"/>
        <v>0</v>
      </c>
      <c r="BC182" s="17" t="s">
        <v>122</v>
      </c>
      <c r="BD182" s="113" t="s">
        <v>434</v>
      </c>
    </row>
    <row r="183" spans="2:56" s="1" customFormat="1" ht="16.5" customHeight="1">
      <c r="B183" s="106"/>
      <c r="C183" s="107" t="s">
        <v>416</v>
      </c>
      <c r="D183" s="107" t="s">
        <v>118</v>
      </c>
      <c r="E183" s="108" t="s">
        <v>1780</v>
      </c>
      <c r="F183" s="109" t="s">
        <v>1781</v>
      </c>
      <c r="G183" s="110" t="s">
        <v>1501</v>
      </c>
      <c r="H183" s="111"/>
      <c r="I183" s="112">
        <v>3312</v>
      </c>
      <c r="J183" s="154">
        <f t="shared" si="7"/>
        <v>0</v>
      </c>
      <c r="K183" s="147"/>
      <c r="L183" s="147"/>
      <c r="M183" s="184"/>
      <c r="N183" s="161">
        <f t="shared" si="2"/>
        <v>0</v>
      </c>
      <c r="O183" s="159">
        <f t="shared" si="3"/>
        <v>0</v>
      </c>
      <c r="P183" s="160">
        <f t="shared" si="4"/>
        <v>0</v>
      </c>
      <c r="AI183" s="113" t="s">
        <v>122</v>
      </c>
      <c r="AK183" s="113" t="s">
        <v>118</v>
      </c>
      <c r="AL183" s="113" t="s">
        <v>65</v>
      </c>
      <c r="AP183" s="17" t="s">
        <v>116</v>
      </c>
      <c r="AV183" s="114" t="e">
        <f>IF(#REF!="základní",J183,0)</f>
        <v>#REF!</v>
      </c>
      <c r="AW183" s="114" t="e">
        <f>IF(#REF!="snížená",J183,0)</f>
        <v>#REF!</v>
      </c>
      <c r="AX183" s="114" t="e">
        <f>IF(#REF!="zákl. přenesená",J183,0)</f>
        <v>#REF!</v>
      </c>
      <c r="AY183" s="114" t="e">
        <f>IF(#REF!="sníž. přenesená",J183,0)</f>
        <v>#REF!</v>
      </c>
      <c r="AZ183" s="114" t="e">
        <f>IF(#REF!="nulová",J183,0)</f>
        <v>#REF!</v>
      </c>
      <c r="BA183" s="17" t="s">
        <v>65</v>
      </c>
      <c r="BB183" s="114">
        <f t="shared" si="8"/>
        <v>0</v>
      </c>
      <c r="BC183" s="17" t="s">
        <v>122</v>
      </c>
      <c r="BD183" s="113" t="s">
        <v>437</v>
      </c>
    </row>
    <row r="184" spans="2:56" s="1" customFormat="1" ht="16.5" customHeight="1">
      <c r="B184" s="106"/>
      <c r="C184" s="107" t="s">
        <v>290</v>
      </c>
      <c r="D184" s="107" t="s">
        <v>118</v>
      </c>
      <c r="E184" s="108" t="s">
        <v>1782</v>
      </c>
      <c r="F184" s="109" t="s">
        <v>1783</v>
      </c>
      <c r="G184" s="110" t="s">
        <v>160</v>
      </c>
      <c r="H184" s="111"/>
      <c r="I184" s="112">
        <v>151</v>
      </c>
      <c r="J184" s="154">
        <f t="shared" si="7"/>
        <v>0</v>
      </c>
      <c r="K184" s="147"/>
      <c r="L184" s="147"/>
      <c r="M184" s="184"/>
      <c r="N184" s="161">
        <f t="shared" si="2"/>
        <v>0</v>
      </c>
      <c r="O184" s="159">
        <f t="shared" si="3"/>
        <v>0</v>
      </c>
      <c r="P184" s="160">
        <f t="shared" si="4"/>
        <v>0</v>
      </c>
      <c r="AI184" s="113" t="s">
        <v>122</v>
      </c>
      <c r="AK184" s="113" t="s">
        <v>118</v>
      </c>
      <c r="AL184" s="113" t="s">
        <v>65</v>
      </c>
      <c r="AP184" s="17" t="s">
        <v>116</v>
      </c>
      <c r="AV184" s="114" t="e">
        <f>IF(#REF!="základní",J184,0)</f>
        <v>#REF!</v>
      </c>
      <c r="AW184" s="114" t="e">
        <f>IF(#REF!="snížená",J184,0)</f>
        <v>#REF!</v>
      </c>
      <c r="AX184" s="114" t="e">
        <f>IF(#REF!="zákl. přenesená",J184,0)</f>
        <v>#REF!</v>
      </c>
      <c r="AY184" s="114" t="e">
        <f>IF(#REF!="sníž. přenesená",J184,0)</f>
        <v>#REF!</v>
      </c>
      <c r="AZ184" s="114" t="e">
        <f>IF(#REF!="nulová",J184,0)</f>
        <v>#REF!</v>
      </c>
      <c r="BA184" s="17" t="s">
        <v>65</v>
      </c>
      <c r="BB184" s="114">
        <f t="shared" si="8"/>
        <v>0</v>
      </c>
      <c r="BC184" s="17" t="s">
        <v>122</v>
      </c>
      <c r="BD184" s="113" t="s">
        <v>442</v>
      </c>
    </row>
    <row r="185" spans="2:56" s="1" customFormat="1" ht="16.5" customHeight="1">
      <c r="B185" s="106"/>
      <c r="C185" s="107" t="s">
        <v>424</v>
      </c>
      <c r="D185" s="107" t="s">
        <v>118</v>
      </c>
      <c r="E185" s="108" t="s">
        <v>1784</v>
      </c>
      <c r="F185" s="109" t="s">
        <v>1785</v>
      </c>
      <c r="G185" s="110" t="s">
        <v>1501</v>
      </c>
      <c r="H185" s="111"/>
      <c r="I185" s="112">
        <v>2500</v>
      </c>
      <c r="J185" s="154">
        <f t="shared" si="7"/>
        <v>0</v>
      </c>
      <c r="K185" s="147"/>
      <c r="L185" s="147"/>
      <c r="M185" s="184"/>
      <c r="N185" s="161">
        <f t="shared" si="2"/>
        <v>0</v>
      </c>
      <c r="O185" s="159">
        <f t="shared" si="3"/>
        <v>0</v>
      </c>
      <c r="P185" s="160">
        <f t="shared" si="4"/>
        <v>0</v>
      </c>
      <c r="AI185" s="113" t="s">
        <v>122</v>
      </c>
      <c r="AK185" s="113" t="s">
        <v>118</v>
      </c>
      <c r="AL185" s="113" t="s">
        <v>65</v>
      </c>
      <c r="AP185" s="17" t="s">
        <v>116</v>
      </c>
      <c r="AV185" s="114" t="e">
        <f>IF(#REF!="základní",J185,0)</f>
        <v>#REF!</v>
      </c>
      <c r="AW185" s="114" t="e">
        <f>IF(#REF!="snížená",J185,0)</f>
        <v>#REF!</v>
      </c>
      <c r="AX185" s="114" t="e">
        <f>IF(#REF!="zákl. přenesená",J185,0)</f>
        <v>#REF!</v>
      </c>
      <c r="AY185" s="114" t="e">
        <f>IF(#REF!="sníž. přenesená",J185,0)</f>
        <v>#REF!</v>
      </c>
      <c r="AZ185" s="114" t="e">
        <f>IF(#REF!="nulová",J185,0)</f>
        <v>#REF!</v>
      </c>
      <c r="BA185" s="17" t="s">
        <v>65</v>
      </c>
      <c r="BB185" s="114">
        <f t="shared" si="8"/>
        <v>0</v>
      </c>
      <c r="BC185" s="17" t="s">
        <v>122</v>
      </c>
      <c r="BD185" s="113" t="s">
        <v>446</v>
      </c>
    </row>
    <row r="186" spans="2:56" s="1" customFormat="1" ht="24.15" customHeight="1">
      <c r="B186" s="106"/>
      <c r="C186" s="107" t="s">
        <v>296</v>
      </c>
      <c r="D186" s="107" t="s">
        <v>118</v>
      </c>
      <c r="E186" s="108" t="s">
        <v>1786</v>
      </c>
      <c r="F186" s="109" t="s">
        <v>1787</v>
      </c>
      <c r="G186" s="110" t="s">
        <v>1501</v>
      </c>
      <c r="H186" s="111"/>
      <c r="I186" s="112">
        <v>2780</v>
      </c>
      <c r="J186" s="154">
        <f t="shared" si="7"/>
        <v>0</v>
      </c>
      <c r="K186" s="147"/>
      <c r="L186" s="147"/>
      <c r="M186" s="184"/>
      <c r="N186" s="161">
        <f t="shared" ref="N186:N198" si="9">M186*I186</f>
        <v>0</v>
      </c>
      <c r="O186" s="159">
        <f t="shared" ref="O186:O198" si="10">H186-M186-K186</f>
        <v>0</v>
      </c>
      <c r="P186" s="160">
        <f t="shared" ref="P186:P198" si="11">J186-N186-L186</f>
        <v>0</v>
      </c>
      <c r="AI186" s="113" t="s">
        <v>122</v>
      </c>
      <c r="AK186" s="113" t="s">
        <v>118</v>
      </c>
      <c r="AL186" s="113" t="s">
        <v>65</v>
      </c>
      <c r="AP186" s="17" t="s">
        <v>116</v>
      </c>
      <c r="AV186" s="114" t="e">
        <f>IF(#REF!="základní",J186,0)</f>
        <v>#REF!</v>
      </c>
      <c r="AW186" s="114" t="e">
        <f>IF(#REF!="snížená",J186,0)</f>
        <v>#REF!</v>
      </c>
      <c r="AX186" s="114" t="e">
        <f>IF(#REF!="zákl. přenesená",J186,0)</f>
        <v>#REF!</v>
      </c>
      <c r="AY186" s="114" t="e">
        <f>IF(#REF!="sníž. přenesená",J186,0)</f>
        <v>#REF!</v>
      </c>
      <c r="AZ186" s="114" t="e">
        <f>IF(#REF!="nulová",J186,0)</f>
        <v>#REF!</v>
      </c>
      <c r="BA186" s="17" t="s">
        <v>65</v>
      </c>
      <c r="BB186" s="114">
        <f t="shared" si="8"/>
        <v>0</v>
      </c>
      <c r="BC186" s="17" t="s">
        <v>122</v>
      </c>
      <c r="BD186" s="113" t="s">
        <v>452</v>
      </c>
    </row>
    <row r="187" spans="2:56" s="1" customFormat="1" ht="16.5" customHeight="1">
      <c r="B187" s="106"/>
      <c r="C187" s="107" t="s">
        <v>431</v>
      </c>
      <c r="D187" s="107" t="s">
        <v>118</v>
      </c>
      <c r="E187" s="108" t="s">
        <v>1788</v>
      </c>
      <c r="F187" s="109" t="s">
        <v>1789</v>
      </c>
      <c r="G187" s="110" t="s">
        <v>160</v>
      </c>
      <c r="H187" s="111"/>
      <c r="I187" s="112">
        <v>315</v>
      </c>
      <c r="J187" s="154">
        <f t="shared" si="7"/>
        <v>0</v>
      </c>
      <c r="K187" s="147"/>
      <c r="L187" s="147"/>
      <c r="M187" s="184"/>
      <c r="N187" s="161">
        <f t="shared" si="9"/>
        <v>0</v>
      </c>
      <c r="O187" s="159">
        <f t="shared" si="10"/>
        <v>0</v>
      </c>
      <c r="P187" s="160">
        <f t="shared" si="11"/>
        <v>0</v>
      </c>
      <c r="AI187" s="113" t="s">
        <v>122</v>
      </c>
      <c r="AK187" s="113" t="s">
        <v>118</v>
      </c>
      <c r="AL187" s="113" t="s">
        <v>65</v>
      </c>
      <c r="AP187" s="17" t="s">
        <v>116</v>
      </c>
      <c r="AV187" s="114" t="e">
        <f>IF(#REF!="základní",J187,0)</f>
        <v>#REF!</v>
      </c>
      <c r="AW187" s="114" t="e">
        <f>IF(#REF!="snížená",J187,0)</f>
        <v>#REF!</v>
      </c>
      <c r="AX187" s="114" t="e">
        <f>IF(#REF!="zákl. přenesená",J187,0)</f>
        <v>#REF!</v>
      </c>
      <c r="AY187" s="114" t="e">
        <f>IF(#REF!="sníž. přenesená",J187,0)</f>
        <v>#REF!</v>
      </c>
      <c r="AZ187" s="114" t="e">
        <f>IF(#REF!="nulová",J187,0)</f>
        <v>#REF!</v>
      </c>
      <c r="BA187" s="17" t="s">
        <v>65</v>
      </c>
      <c r="BB187" s="114">
        <f t="shared" si="8"/>
        <v>0</v>
      </c>
      <c r="BC187" s="17" t="s">
        <v>122</v>
      </c>
      <c r="BD187" s="113" t="s">
        <v>455</v>
      </c>
    </row>
    <row r="188" spans="2:56" s="1" customFormat="1" ht="16.5" customHeight="1">
      <c r="B188" s="106"/>
      <c r="C188" s="107" t="s">
        <v>301</v>
      </c>
      <c r="D188" s="107" t="s">
        <v>118</v>
      </c>
      <c r="E188" s="108" t="s">
        <v>1790</v>
      </c>
      <c r="F188" s="109" t="s">
        <v>1791</v>
      </c>
      <c r="G188" s="110" t="s">
        <v>1501</v>
      </c>
      <c r="H188" s="111"/>
      <c r="I188" s="112">
        <v>18390</v>
      </c>
      <c r="J188" s="154">
        <f t="shared" si="7"/>
        <v>0</v>
      </c>
      <c r="K188" s="147"/>
      <c r="L188" s="147"/>
      <c r="M188" s="184"/>
      <c r="N188" s="161">
        <f t="shared" si="9"/>
        <v>0</v>
      </c>
      <c r="O188" s="159">
        <f t="shared" si="10"/>
        <v>0</v>
      </c>
      <c r="P188" s="160">
        <f t="shared" si="11"/>
        <v>0</v>
      </c>
      <c r="AI188" s="113" t="s">
        <v>122</v>
      </c>
      <c r="AK188" s="113" t="s">
        <v>118</v>
      </c>
      <c r="AL188" s="113" t="s">
        <v>65</v>
      </c>
      <c r="AP188" s="17" t="s">
        <v>116</v>
      </c>
      <c r="AV188" s="114" t="e">
        <f>IF(#REF!="základní",J188,0)</f>
        <v>#REF!</v>
      </c>
      <c r="AW188" s="114" t="e">
        <f>IF(#REF!="snížená",J188,0)</f>
        <v>#REF!</v>
      </c>
      <c r="AX188" s="114" t="e">
        <f>IF(#REF!="zákl. přenesená",J188,0)</f>
        <v>#REF!</v>
      </c>
      <c r="AY188" s="114" t="e">
        <f>IF(#REF!="sníž. přenesená",J188,0)</f>
        <v>#REF!</v>
      </c>
      <c r="AZ188" s="114" t="e">
        <f>IF(#REF!="nulová",J188,0)</f>
        <v>#REF!</v>
      </c>
      <c r="BA188" s="17" t="s">
        <v>65</v>
      </c>
      <c r="BB188" s="114">
        <f t="shared" si="8"/>
        <v>0</v>
      </c>
      <c r="BC188" s="17" t="s">
        <v>122</v>
      </c>
      <c r="BD188" s="113" t="s">
        <v>459</v>
      </c>
    </row>
    <row r="189" spans="2:56" s="1" customFormat="1" ht="16.5" customHeight="1">
      <c r="B189" s="106"/>
      <c r="C189" s="107" t="s">
        <v>439</v>
      </c>
      <c r="D189" s="107" t="s">
        <v>118</v>
      </c>
      <c r="E189" s="108" t="s">
        <v>1792</v>
      </c>
      <c r="F189" s="109" t="s">
        <v>1793</v>
      </c>
      <c r="G189" s="110" t="s">
        <v>160</v>
      </c>
      <c r="H189" s="111"/>
      <c r="I189" s="112">
        <v>137</v>
      </c>
      <c r="J189" s="154">
        <f t="shared" si="7"/>
        <v>0</v>
      </c>
      <c r="K189" s="147"/>
      <c r="L189" s="147"/>
      <c r="M189" s="184"/>
      <c r="N189" s="161">
        <f t="shared" si="9"/>
        <v>0</v>
      </c>
      <c r="O189" s="159">
        <f t="shared" si="10"/>
        <v>0</v>
      </c>
      <c r="P189" s="160">
        <f t="shared" si="11"/>
        <v>0</v>
      </c>
      <c r="AI189" s="113" t="s">
        <v>122</v>
      </c>
      <c r="AK189" s="113" t="s">
        <v>118</v>
      </c>
      <c r="AL189" s="113" t="s">
        <v>65</v>
      </c>
      <c r="AP189" s="17" t="s">
        <v>116</v>
      </c>
      <c r="AV189" s="114" t="e">
        <f>IF(#REF!="základní",J189,0)</f>
        <v>#REF!</v>
      </c>
      <c r="AW189" s="114" t="e">
        <f>IF(#REF!="snížená",J189,0)</f>
        <v>#REF!</v>
      </c>
      <c r="AX189" s="114" t="e">
        <f>IF(#REF!="zákl. přenesená",J189,0)</f>
        <v>#REF!</v>
      </c>
      <c r="AY189" s="114" t="e">
        <f>IF(#REF!="sníž. přenesená",J189,0)</f>
        <v>#REF!</v>
      </c>
      <c r="AZ189" s="114" t="e">
        <f>IF(#REF!="nulová",J189,0)</f>
        <v>#REF!</v>
      </c>
      <c r="BA189" s="17" t="s">
        <v>65</v>
      </c>
      <c r="BB189" s="114">
        <f t="shared" si="8"/>
        <v>0</v>
      </c>
      <c r="BC189" s="17" t="s">
        <v>122</v>
      </c>
      <c r="BD189" s="113" t="s">
        <v>462</v>
      </c>
    </row>
    <row r="190" spans="2:56" s="1" customFormat="1" ht="16.5" customHeight="1">
      <c r="B190" s="106"/>
      <c r="C190" s="107" t="s">
        <v>307</v>
      </c>
      <c r="D190" s="107" t="s">
        <v>118</v>
      </c>
      <c r="E190" s="108" t="s">
        <v>1794</v>
      </c>
      <c r="F190" s="109" t="s">
        <v>1795</v>
      </c>
      <c r="G190" s="110" t="s">
        <v>1501</v>
      </c>
      <c r="H190" s="111"/>
      <c r="I190" s="112">
        <v>218</v>
      </c>
      <c r="J190" s="154">
        <f t="shared" si="7"/>
        <v>0</v>
      </c>
      <c r="K190" s="147"/>
      <c r="L190" s="147"/>
      <c r="M190" s="184"/>
      <c r="N190" s="161">
        <f t="shared" si="9"/>
        <v>0</v>
      </c>
      <c r="O190" s="159">
        <f t="shared" si="10"/>
        <v>0</v>
      </c>
      <c r="P190" s="160">
        <f t="shared" si="11"/>
        <v>0</v>
      </c>
      <c r="AI190" s="113" t="s">
        <v>122</v>
      </c>
      <c r="AK190" s="113" t="s">
        <v>118</v>
      </c>
      <c r="AL190" s="113" t="s">
        <v>65</v>
      </c>
      <c r="AP190" s="17" t="s">
        <v>116</v>
      </c>
      <c r="AV190" s="114" t="e">
        <f>IF(#REF!="základní",J190,0)</f>
        <v>#REF!</v>
      </c>
      <c r="AW190" s="114" t="e">
        <f>IF(#REF!="snížená",J190,0)</f>
        <v>#REF!</v>
      </c>
      <c r="AX190" s="114" t="e">
        <f>IF(#REF!="zákl. přenesená",J190,0)</f>
        <v>#REF!</v>
      </c>
      <c r="AY190" s="114" t="e">
        <f>IF(#REF!="sníž. přenesená",J190,0)</f>
        <v>#REF!</v>
      </c>
      <c r="AZ190" s="114" t="e">
        <f>IF(#REF!="nulová",J190,0)</f>
        <v>#REF!</v>
      </c>
      <c r="BA190" s="17" t="s">
        <v>65</v>
      </c>
      <c r="BB190" s="114">
        <f t="shared" si="8"/>
        <v>0</v>
      </c>
      <c r="BC190" s="17" t="s">
        <v>122</v>
      </c>
      <c r="BD190" s="113" t="s">
        <v>467</v>
      </c>
    </row>
    <row r="191" spans="2:56" s="1" customFormat="1" ht="16.5" customHeight="1">
      <c r="B191" s="106"/>
      <c r="C191" s="107" t="s">
        <v>449</v>
      </c>
      <c r="D191" s="107" t="s">
        <v>118</v>
      </c>
      <c r="E191" s="108" t="s">
        <v>1796</v>
      </c>
      <c r="F191" s="109" t="s">
        <v>1797</v>
      </c>
      <c r="G191" s="110" t="s">
        <v>1501</v>
      </c>
      <c r="H191" s="111"/>
      <c r="I191" s="112">
        <v>821</v>
      </c>
      <c r="J191" s="154">
        <f t="shared" si="7"/>
        <v>0</v>
      </c>
      <c r="K191" s="147"/>
      <c r="L191" s="147"/>
      <c r="M191" s="184"/>
      <c r="N191" s="161">
        <f t="shared" si="9"/>
        <v>0</v>
      </c>
      <c r="O191" s="159">
        <f t="shared" si="10"/>
        <v>0</v>
      </c>
      <c r="P191" s="160">
        <f t="shared" si="11"/>
        <v>0</v>
      </c>
      <c r="AI191" s="113" t="s">
        <v>122</v>
      </c>
      <c r="AK191" s="113" t="s">
        <v>118</v>
      </c>
      <c r="AL191" s="113" t="s">
        <v>65</v>
      </c>
      <c r="AP191" s="17" t="s">
        <v>116</v>
      </c>
      <c r="AV191" s="114" t="e">
        <f>IF(#REF!="základní",J191,0)</f>
        <v>#REF!</v>
      </c>
      <c r="AW191" s="114" t="e">
        <f>IF(#REF!="snížená",J191,0)</f>
        <v>#REF!</v>
      </c>
      <c r="AX191" s="114" t="e">
        <f>IF(#REF!="zákl. přenesená",J191,0)</f>
        <v>#REF!</v>
      </c>
      <c r="AY191" s="114" t="e">
        <f>IF(#REF!="sníž. přenesená",J191,0)</f>
        <v>#REF!</v>
      </c>
      <c r="AZ191" s="114" t="e">
        <f>IF(#REF!="nulová",J191,0)</f>
        <v>#REF!</v>
      </c>
      <c r="BA191" s="17" t="s">
        <v>65</v>
      </c>
      <c r="BB191" s="114">
        <f t="shared" si="8"/>
        <v>0</v>
      </c>
      <c r="BC191" s="17" t="s">
        <v>122</v>
      </c>
      <c r="BD191" s="113" t="s">
        <v>471</v>
      </c>
    </row>
    <row r="192" spans="2:56" s="1" customFormat="1" ht="16.5" customHeight="1">
      <c r="B192" s="106"/>
      <c r="C192" s="107" t="s">
        <v>311</v>
      </c>
      <c r="D192" s="107" t="s">
        <v>118</v>
      </c>
      <c r="E192" s="108" t="s">
        <v>1798</v>
      </c>
      <c r="F192" s="109" t="s">
        <v>1799</v>
      </c>
      <c r="G192" s="110" t="s">
        <v>1501</v>
      </c>
      <c r="H192" s="111"/>
      <c r="I192" s="112">
        <v>4080</v>
      </c>
      <c r="J192" s="154">
        <f t="shared" si="7"/>
        <v>0</v>
      </c>
      <c r="K192" s="147"/>
      <c r="L192" s="147"/>
      <c r="M192" s="184"/>
      <c r="N192" s="161">
        <f t="shared" si="9"/>
        <v>0</v>
      </c>
      <c r="O192" s="159">
        <f t="shared" si="10"/>
        <v>0</v>
      </c>
      <c r="P192" s="160">
        <f t="shared" si="11"/>
        <v>0</v>
      </c>
      <c r="AI192" s="113" t="s">
        <v>122</v>
      </c>
      <c r="AK192" s="113" t="s">
        <v>118</v>
      </c>
      <c r="AL192" s="113" t="s">
        <v>65</v>
      </c>
      <c r="AP192" s="17" t="s">
        <v>116</v>
      </c>
      <c r="AV192" s="114" t="e">
        <f>IF(#REF!="základní",J192,0)</f>
        <v>#REF!</v>
      </c>
      <c r="AW192" s="114" t="e">
        <f>IF(#REF!="snížená",J192,0)</f>
        <v>#REF!</v>
      </c>
      <c r="AX192" s="114" t="e">
        <f>IF(#REF!="zákl. přenesená",J192,0)</f>
        <v>#REF!</v>
      </c>
      <c r="AY192" s="114" t="e">
        <f>IF(#REF!="sníž. přenesená",J192,0)</f>
        <v>#REF!</v>
      </c>
      <c r="AZ192" s="114" t="e">
        <f>IF(#REF!="nulová",J192,0)</f>
        <v>#REF!</v>
      </c>
      <c r="BA192" s="17" t="s">
        <v>65</v>
      </c>
      <c r="BB192" s="114">
        <f t="shared" si="8"/>
        <v>0</v>
      </c>
      <c r="BC192" s="17" t="s">
        <v>122</v>
      </c>
      <c r="BD192" s="113" t="s">
        <v>476</v>
      </c>
    </row>
    <row r="193" spans="2:56" s="1" customFormat="1" ht="16.5" customHeight="1">
      <c r="B193" s="106"/>
      <c r="C193" s="107" t="s">
        <v>456</v>
      </c>
      <c r="D193" s="107" t="s">
        <v>118</v>
      </c>
      <c r="E193" s="108" t="s">
        <v>1800</v>
      </c>
      <c r="F193" s="109" t="s">
        <v>1801</v>
      </c>
      <c r="G193" s="110" t="s">
        <v>160</v>
      </c>
      <c r="H193" s="111"/>
      <c r="I193" s="112">
        <v>147</v>
      </c>
      <c r="J193" s="154">
        <f t="shared" si="7"/>
        <v>0</v>
      </c>
      <c r="K193" s="147"/>
      <c r="L193" s="147"/>
      <c r="M193" s="184"/>
      <c r="N193" s="161">
        <f t="shared" si="9"/>
        <v>0</v>
      </c>
      <c r="O193" s="159">
        <f t="shared" si="10"/>
        <v>0</v>
      </c>
      <c r="P193" s="160">
        <f t="shared" si="11"/>
        <v>0</v>
      </c>
      <c r="AI193" s="113" t="s">
        <v>122</v>
      </c>
      <c r="AK193" s="113" t="s">
        <v>118</v>
      </c>
      <c r="AL193" s="113" t="s">
        <v>65</v>
      </c>
      <c r="AP193" s="17" t="s">
        <v>116</v>
      </c>
      <c r="AV193" s="114" t="e">
        <f>IF(#REF!="základní",J193,0)</f>
        <v>#REF!</v>
      </c>
      <c r="AW193" s="114" t="e">
        <f>IF(#REF!="snížená",J193,0)</f>
        <v>#REF!</v>
      </c>
      <c r="AX193" s="114" t="e">
        <f>IF(#REF!="zákl. přenesená",J193,0)</f>
        <v>#REF!</v>
      </c>
      <c r="AY193" s="114" t="e">
        <f>IF(#REF!="sníž. přenesená",J193,0)</f>
        <v>#REF!</v>
      </c>
      <c r="AZ193" s="114" t="e">
        <f>IF(#REF!="nulová",J193,0)</f>
        <v>#REF!</v>
      </c>
      <c r="BA193" s="17" t="s">
        <v>65</v>
      </c>
      <c r="BB193" s="114">
        <f t="shared" si="8"/>
        <v>0</v>
      </c>
      <c r="BC193" s="17" t="s">
        <v>122</v>
      </c>
      <c r="BD193" s="113" t="s">
        <v>481</v>
      </c>
    </row>
    <row r="194" spans="2:56" s="1" customFormat="1" ht="16.5" customHeight="1">
      <c r="B194" s="106"/>
      <c r="C194" s="107" t="s">
        <v>317</v>
      </c>
      <c r="D194" s="107" t="s">
        <v>118</v>
      </c>
      <c r="E194" s="108" t="s">
        <v>1802</v>
      </c>
      <c r="F194" s="109" t="s">
        <v>1803</v>
      </c>
      <c r="G194" s="110" t="s">
        <v>1501</v>
      </c>
      <c r="H194" s="111"/>
      <c r="I194" s="112">
        <v>137</v>
      </c>
      <c r="J194" s="154">
        <f t="shared" si="7"/>
        <v>0</v>
      </c>
      <c r="K194" s="147"/>
      <c r="L194" s="147"/>
      <c r="M194" s="184"/>
      <c r="N194" s="161">
        <f t="shared" si="9"/>
        <v>0</v>
      </c>
      <c r="O194" s="159">
        <f t="shared" si="10"/>
        <v>0</v>
      </c>
      <c r="P194" s="160">
        <f t="shared" si="11"/>
        <v>0</v>
      </c>
      <c r="AI194" s="113" t="s">
        <v>122</v>
      </c>
      <c r="AK194" s="113" t="s">
        <v>118</v>
      </c>
      <c r="AL194" s="113" t="s">
        <v>65</v>
      </c>
      <c r="AP194" s="17" t="s">
        <v>116</v>
      </c>
      <c r="AV194" s="114" t="e">
        <f>IF(#REF!="základní",J194,0)</f>
        <v>#REF!</v>
      </c>
      <c r="AW194" s="114" t="e">
        <f>IF(#REF!="snížená",J194,0)</f>
        <v>#REF!</v>
      </c>
      <c r="AX194" s="114" t="e">
        <f>IF(#REF!="zákl. přenesená",J194,0)</f>
        <v>#REF!</v>
      </c>
      <c r="AY194" s="114" t="e">
        <f>IF(#REF!="sníž. přenesená",J194,0)</f>
        <v>#REF!</v>
      </c>
      <c r="AZ194" s="114" t="e">
        <f>IF(#REF!="nulová",J194,0)</f>
        <v>#REF!</v>
      </c>
      <c r="BA194" s="17" t="s">
        <v>65</v>
      </c>
      <c r="BB194" s="114">
        <f t="shared" si="8"/>
        <v>0</v>
      </c>
      <c r="BC194" s="17" t="s">
        <v>122</v>
      </c>
      <c r="BD194" s="113" t="s">
        <v>487</v>
      </c>
    </row>
    <row r="195" spans="2:56" s="1" customFormat="1" ht="16.5" customHeight="1">
      <c r="B195" s="106"/>
      <c r="C195" s="107" t="s">
        <v>464</v>
      </c>
      <c r="D195" s="107" t="s">
        <v>118</v>
      </c>
      <c r="E195" s="108" t="s">
        <v>1804</v>
      </c>
      <c r="F195" s="109" t="s">
        <v>1805</v>
      </c>
      <c r="G195" s="110" t="s">
        <v>1501</v>
      </c>
      <c r="H195" s="111"/>
      <c r="I195" s="112">
        <v>5450</v>
      </c>
      <c r="J195" s="154">
        <f t="shared" si="7"/>
        <v>0</v>
      </c>
      <c r="K195" s="147"/>
      <c r="L195" s="147"/>
      <c r="M195" s="184"/>
      <c r="N195" s="161">
        <f t="shared" si="9"/>
        <v>0</v>
      </c>
      <c r="O195" s="159">
        <f t="shared" si="10"/>
        <v>0</v>
      </c>
      <c r="P195" s="160">
        <f t="shared" si="11"/>
        <v>0</v>
      </c>
      <c r="AI195" s="113" t="s">
        <v>122</v>
      </c>
      <c r="AK195" s="113" t="s">
        <v>118</v>
      </c>
      <c r="AL195" s="113" t="s">
        <v>65</v>
      </c>
      <c r="AP195" s="17" t="s">
        <v>116</v>
      </c>
      <c r="AV195" s="114" t="e">
        <f>IF(#REF!="základní",J195,0)</f>
        <v>#REF!</v>
      </c>
      <c r="AW195" s="114" t="e">
        <f>IF(#REF!="snížená",J195,0)</f>
        <v>#REF!</v>
      </c>
      <c r="AX195" s="114" t="e">
        <f>IF(#REF!="zákl. přenesená",J195,0)</f>
        <v>#REF!</v>
      </c>
      <c r="AY195" s="114" t="e">
        <f>IF(#REF!="sníž. přenesená",J195,0)</f>
        <v>#REF!</v>
      </c>
      <c r="AZ195" s="114" t="e">
        <f>IF(#REF!="nulová",J195,0)</f>
        <v>#REF!</v>
      </c>
      <c r="BA195" s="17" t="s">
        <v>65</v>
      </c>
      <c r="BB195" s="114">
        <f t="shared" si="8"/>
        <v>0</v>
      </c>
      <c r="BC195" s="17" t="s">
        <v>122</v>
      </c>
      <c r="BD195" s="113" t="s">
        <v>497</v>
      </c>
    </row>
    <row r="196" spans="2:56" s="1" customFormat="1" ht="16.5" customHeight="1">
      <c r="B196" s="106"/>
      <c r="C196" s="107" t="s">
        <v>321</v>
      </c>
      <c r="D196" s="107" t="s">
        <v>118</v>
      </c>
      <c r="E196" s="108" t="s">
        <v>1806</v>
      </c>
      <c r="F196" s="109" t="s">
        <v>1807</v>
      </c>
      <c r="G196" s="110" t="s">
        <v>1501</v>
      </c>
      <c r="H196" s="111"/>
      <c r="I196" s="112">
        <v>5600</v>
      </c>
      <c r="J196" s="154">
        <f t="shared" si="7"/>
        <v>0</v>
      </c>
      <c r="K196" s="147"/>
      <c r="L196" s="147"/>
      <c r="M196" s="184"/>
      <c r="N196" s="161">
        <f t="shared" si="9"/>
        <v>0</v>
      </c>
      <c r="O196" s="159">
        <f t="shared" si="10"/>
        <v>0</v>
      </c>
      <c r="P196" s="160">
        <f t="shared" si="11"/>
        <v>0</v>
      </c>
      <c r="AI196" s="113" t="s">
        <v>122</v>
      </c>
      <c r="AK196" s="113" t="s">
        <v>118</v>
      </c>
      <c r="AL196" s="113" t="s">
        <v>65</v>
      </c>
      <c r="AP196" s="17" t="s">
        <v>116</v>
      </c>
      <c r="AV196" s="114" t="e">
        <f>IF(#REF!="základní",J196,0)</f>
        <v>#REF!</v>
      </c>
      <c r="AW196" s="114" t="e">
        <f>IF(#REF!="snížená",J196,0)</f>
        <v>#REF!</v>
      </c>
      <c r="AX196" s="114" t="e">
        <f>IF(#REF!="zákl. přenesená",J196,0)</f>
        <v>#REF!</v>
      </c>
      <c r="AY196" s="114" t="e">
        <f>IF(#REF!="sníž. přenesená",J196,0)</f>
        <v>#REF!</v>
      </c>
      <c r="AZ196" s="114" t="e">
        <f>IF(#REF!="nulová",J196,0)</f>
        <v>#REF!</v>
      </c>
      <c r="BA196" s="17" t="s">
        <v>65</v>
      </c>
      <c r="BB196" s="114">
        <f t="shared" si="8"/>
        <v>0</v>
      </c>
      <c r="BC196" s="17" t="s">
        <v>122</v>
      </c>
      <c r="BD196" s="113" t="s">
        <v>502</v>
      </c>
    </row>
    <row r="197" spans="2:56" s="1" customFormat="1" ht="16.5" customHeight="1">
      <c r="B197" s="106"/>
      <c r="C197" s="107" t="s">
        <v>473</v>
      </c>
      <c r="D197" s="107" t="s">
        <v>118</v>
      </c>
      <c r="E197" s="108" t="s">
        <v>1808</v>
      </c>
      <c r="F197" s="109" t="s">
        <v>1809</v>
      </c>
      <c r="G197" s="110" t="s">
        <v>1501</v>
      </c>
      <c r="H197" s="111"/>
      <c r="I197" s="112">
        <v>25000</v>
      </c>
      <c r="J197" s="154">
        <f t="shared" si="7"/>
        <v>0</v>
      </c>
      <c r="K197" s="147"/>
      <c r="L197" s="147"/>
      <c r="M197" s="184"/>
      <c r="N197" s="161">
        <f t="shared" si="9"/>
        <v>0</v>
      </c>
      <c r="O197" s="159">
        <f t="shared" si="10"/>
        <v>0</v>
      </c>
      <c r="P197" s="160">
        <f t="shared" si="11"/>
        <v>0</v>
      </c>
      <c r="AI197" s="113" t="s">
        <v>122</v>
      </c>
      <c r="AK197" s="113" t="s">
        <v>118</v>
      </c>
      <c r="AL197" s="113" t="s">
        <v>65</v>
      </c>
      <c r="AP197" s="17" t="s">
        <v>116</v>
      </c>
      <c r="AV197" s="114" t="e">
        <f>IF(#REF!="základní",J197,0)</f>
        <v>#REF!</v>
      </c>
      <c r="AW197" s="114" t="e">
        <f>IF(#REF!="snížená",J197,0)</f>
        <v>#REF!</v>
      </c>
      <c r="AX197" s="114" t="e">
        <f>IF(#REF!="zákl. přenesená",J197,0)</f>
        <v>#REF!</v>
      </c>
      <c r="AY197" s="114" t="e">
        <f>IF(#REF!="sníž. přenesená",J197,0)</f>
        <v>#REF!</v>
      </c>
      <c r="AZ197" s="114" t="e">
        <f>IF(#REF!="nulová",J197,0)</f>
        <v>#REF!</v>
      </c>
      <c r="BA197" s="17" t="s">
        <v>65</v>
      </c>
      <c r="BB197" s="114">
        <f t="shared" si="8"/>
        <v>0</v>
      </c>
      <c r="BC197" s="17" t="s">
        <v>122</v>
      </c>
      <c r="BD197" s="113" t="s">
        <v>506</v>
      </c>
    </row>
    <row r="198" spans="2:56" s="1" customFormat="1" ht="16.5" customHeight="1">
      <c r="B198" s="106"/>
      <c r="C198" s="107" t="s">
        <v>327</v>
      </c>
      <c r="D198" s="107" t="s">
        <v>118</v>
      </c>
      <c r="E198" s="108" t="s">
        <v>1810</v>
      </c>
      <c r="F198" s="109" t="s">
        <v>1811</v>
      </c>
      <c r="G198" s="110" t="s">
        <v>1501</v>
      </c>
      <c r="H198" s="111"/>
      <c r="I198" s="112">
        <v>950</v>
      </c>
      <c r="J198" s="154">
        <f t="shared" si="7"/>
        <v>0</v>
      </c>
      <c r="K198" s="147"/>
      <c r="L198" s="147"/>
      <c r="M198" s="184"/>
      <c r="N198" s="161">
        <f t="shared" si="9"/>
        <v>0</v>
      </c>
      <c r="O198" s="159">
        <f t="shared" si="10"/>
        <v>0</v>
      </c>
      <c r="P198" s="160">
        <f t="shared" si="11"/>
        <v>0</v>
      </c>
      <c r="AI198" s="113" t="s">
        <v>122</v>
      </c>
      <c r="AK198" s="113" t="s">
        <v>118</v>
      </c>
      <c r="AL198" s="113" t="s">
        <v>65</v>
      </c>
      <c r="AP198" s="17" t="s">
        <v>116</v>
      </c>
      <c r="AV198" s="114" t="e">
        <f>IF(#REF!="základní",J198,0)</f>
        <v>#REF!</v>
      </c>
      <c r="AW198" s="114" t="e">
        <f>IF(#REF!="snížená",J198,0)</f>
        <v>#REF!</v>
      </c>
      <c r="AX198" s="114" t="e">
        <f>IF(#REF!="zákl. přenesená",J198,0)</f>
        <v>#REF!</v>
      </c>
      <c r="AY198" s="114" t="e">
        <f>IF(#REF!="sníž. přenesená",J198,0)</f>
        <v>#REF!</v>
      </c>
      <c r="AZ198" s="114" t="e">
        <f>IF(#REF!="nulová",J198,0)</f>
        <v>#REF!</v>
      </c>
      <c r="BA198" s="17" t="s">
        <v>65</v>
      </c>
      <c r="BB198" s="114">
        <f t="shared" si="8"/>
        <v>0</v>
      </c>
      <c r="BC198" s="17" t="s">
        <v>122</v>
      </c>
      <c r="BD198" s="113" t="s">
        <v>513</v>
      </c>
    </row>
    <row r="199" spans="2:56" s="1" customFormat="1" ht="6.9" customHeight="1">
      <c r="B199" s="43"/>
      <c r="C199" s="44"/>
      <c r="D199" s="44"/>
      <c r="E199" s="44"/>
      <c r="F199" s="44"/>
      <c r="G199" s="44"/>
      <c r="H199" s="44"/>
      <c r="K199" s="147"/>
      <c r="L199" s="147"/>
      <c r="M199" s="184"/>
      <c r="N199" s="147"/>
      <c r="O199" s="147"/>
      <c r="P199" s="147"/>
    </row>
    <row r="200" spans="2:56" s="156" customFormat="1" ht="15" customHeight="1">
      <c r="I200" s="157" t="s">
        <v>1842</v>
      </c>
      <c r="J200" s="158">
        <f>J119</f>
        <v>0</v>
      </c>
      <c r="K200" s="157"/>
      <c r="L200" s="158">
        <f t="shared" ref="L200:N200" si="12">SUM(L121:L199)</f>
        <v>0</v>
      </c>
      <c r="M200" s="163"/>
      <c r="N200" s="158">
        <f t="shared" si="12"/>
        <v>0</v>
      </c>
      <c r="O200" s="158"/>
      <c r="P200" s="158">
        <f>SUM(P121:P199)</f>
        <v>0</v>
      </c>
    </row>
  </sheetData>
  <autoFilter ref="C118:J198" xr:uid="{00000000-0009-0000-0000-000008000000}"/>
  <mergeCells count="13">
    <mergeCell ref="K118:P118"/>
    <mergeCell ref="K119:L119"/>
    <mergeCell ref="M119:N119"/>
    <mergeCell ref="O119:P119"/>
    <mergeCell ref="E87:H87"/>
    <mergeCell ref="E109:H109"/>
    <mergeCell ref="E111:H111"/>
    <mergeCell ref="E85:H85"/>
    <mergeCell ref="K2:M2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101 - SO 101 Komunikace</vt:lpstr>
      <vt:lpstr>301 - SO 301 Vodovod</vt:lpstr>
      <vt:lpstr>302 - SO 302 Dešťová kana...</vt:lpstr>
      <vt:lpstr>303 - SO 303 Splašková Ka...</vt:lpstr>
      <vt:lpstr>401 - SO 401 Veřejné osvě...</vt:lpstr>
      <vt:lpstr>402 - SO 402 Rozvody NN</vt:lpstr>
      <vt:lpstr>501 - PS 001 ČSOV Strojně...</vt:lpstr>
      <vt:lpstr>502 - PS 002 ČSOV Elektro...</vt:lpstr>
      <vt:lpstr>901 - VON</vt:lpstr>
      <vt:lpstr>'101 - SO 101 Komunikace'!Názvy_tisku</vt:lpstr>
      <vt:lpstr>'301 - SO 301 Vodovod'!Názvy_tisku</vt:lpstr>
      <vt:lpstr>'302 - SO 302 Dešťová kana...'!Názvy_tisku</vt:lpstr>
      <vt:lpstr>'303 - SO 303 Splašková Ka...'!Názvy_tisku</vt:lpstr>
      <vt:lpstr>'401 - SO 401 Veřejné osvě...'!Názvy_tisku</vt:lpstr>
      <vt:lpstr>'402 - SO 402 Rozvody NN'!Názvy_tisku</vt:lpstr>
      <vt:lpstr>'501 - PS 001 ČSOV Strojně...'!Názvy_tisku</vt:lpstr>
      <vt:lpstr>'502 - PS 002 ČSOV Elektro...'!Názvy_tisku</vt:lpstr>
      <vt:lpstr>'901 - VON'!Názvy_tisku</vt:lpstr>
      <vt:lpstr>'Rekapitulace stavby'!Názvy_tisku</vt:lpstr>
      <vt:lpstr>'101 - SO 101 Komunikace'!Oblast_tisku</vt:lpstr>
      <vt:lpstr>'301 - SO 301 Vodovod'!Oblast_tisku</vt:lpstr>
      <vt:lpstr>'302 - SO 302 Dešťová kana...'!Oblast_tisku</vt:lpstr>
      <vt:lpstr>'303 - SO 303 Splašková Ka...'!Oblast_tisku</vt:lpstr>
      <vt:lpstr>'401 - SO 401 Veřejné osvě...'!Oblast_tisku</vt:lpstr>
      <vt:lpstr>'402 - SO 402 Rozvody NN'!Oblast_tisku</vt:lpstr>
      <vt:lpstr>'501 - PS 001 ČSOV Strojně...'!Oblast_tisku</vt:lpstr>
      <vt:lpstr>'502 - PS 002 ČSOV Elektro...'!Oblast_tisku</vt:lpstr>
      <vt:lpstr>'901 -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DESKTOP-VCEHUTE\uzivatel</dc:creator>
  <cp:lastModifiedBy>Ondřej Michálek</cp:lastModifiedBy>
  <cp:lastPrinted>2025-11-10T12:15:37Z</cp:lastPrinted>
  <dcterms:created xsi:type="dcterms:W3CDTF">2025-02-14T10:09:36Z</dcterms:created>
  <dcterms:modified xsi:type="dcterms:W3CDTF">2025-11-24T09:06:01Z</dcterms:modified>
</cp:coreProperties>
</file>